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05" yWindow="65461" windowWidth="13665" windowHeight="12600" tabRatio="599" activeTab="0"/>
  </bookViews>
  <sheets>
    <sheet name="Compte-rendu" sheetId="1" r:id="rId1"/>
    <sheet name="Fiche résultats" sheetId="2" r:id="rId2"/>
    <sheet name="Résultats classés (1)" sheetId="3" r:id="rId3"/>
    <sheet name="Résultats classés (2)" sheetId="4" r:id="rId4"/>
  </sheets>
  <definedNames>
    <definedName name="Excel_BuiltIn_Print_Area_1_1" localSheetId="1">#REF!</definedName>
    <definedName name="Excel_BuiltIn_Print_Area_1_1" localSheetId="2">#REF!</definedName>
    <definedName name="Excel_BuiltIn_Print_Area_1_1" localSheetId="3">#REF!</definedName>
    <definedName name="Excel_BuiltIn_Print_Area_1_1">#REF!</definedName>
    <definedName name="M" localSheetId="1">'Fiche résultats'!$E$1</definedName>
    <definedName name="M" localSheetId="2">'Résultats classés (1)'!$E$1</definedName>
    <definedName name="M" localSheetId="3">'Résultats classés (2)'!$E$1</definedName>
    <definedName name="M">#REF!</definedName>
    <definedName name="N" localSheetId="1">'Fiche résultats'!$E$1</definedName>
    <definedName name="N" localSheetId="2">'Résultats classés (1)'!$E$1</definedName>
    <definedName name="N" localSheetId="3">'Résultats classés (2)'!$E$1</definedName>
    <definedName name="N">#REF!</definedName>
    <definedName name="w" localSheetId="1">'Fiche résultats'!$Y$9</definedName>
    <definedName name="w" localSheetId="2">'Résultats classés (1)'!$Y$9</definedName>
    <definedName name="w" localSheetId="3">'Résultats classés (2)'!$Y$9</definedName>
    <definedName name="w">#REF!</definedName>
    <definedName name="Z_87982AFE_72FC_4F69_B749_2B792994FB1B_.wvu.Cols" localSheetId="1" hidden="1">'Fiche résultats'!$X:$X,'Fiche résultats'!$AA:$AD</definedName>
    <definedName name="Z_87982AFE_72FC_4F69_B749_2B792994FB1B_.wvu.Cols" localSheetId="2" hidden="1">'Résultats classés (1)'!$X:$X,'Résultats classés (1)'!$AA:$AB</definedName>
    <definedName name="Z_87982AFE_72FC_4F69_B749_2B792994FB1B_.wvu.Cols" localSheetId="3" hidden="1">'Résultats classés (2)'!$X:$X,'Résultats classés (2)'!$AA:$AB</definedName>
    <definedName name="Z_87982AFE_72FC_4F69_B749_2B792994FB1B_.wvu.PrintArea" localSheetId="1" hidden="1">'Fiche résultats'!$A$1:$Y$78</definedName>
    <definedName name="Z_87982AFE_72FC_4F69_B749_2B792994FB1B_.wvu.PrintArea" localSheetId="2" hidden="1">'Résultats classés (1)'!$A$1:$Y$40</definedName>
    <definedName name="Z_87982AFE_72FC_4F69_B749_2B792994FB1B_.wvu.PrintArea" localSheetId="3" hidden="1">'Résultats classés (2)'!$A$1:$Y$40</definedName>
    <definedName name="Z_87982AFE_72FC_4F69_B749_2B792994FB1B_.wvu.Rows" localSheetId="1" hidden="1">'Fiche résultats'!$69:$69,'Fiche résultats'!$75:$75</definedName>
    <definedName name="Z_87982AFE_72FC_4F69_B749_2B792994FB1B_.wvu.Rows" localSheetId="2" hidden="1">'Résultats classés (1)'!$39:$39,'Résultats classés (1)'!#REF!</definedName>
    <definedName name="Z_87982AFE_72FC_4F69_B749_2B792994FB1B_.wvu.Rows" localSheetId="3" hidden="1">'Résultats classés (2)'!$39:$39,'Résultats classés (2)'!#REF!</definedName>
    <definedName name="_xlnm.Print_Area" localSheetId="0">'Compte-rendu'!$A$1:$P$56</definedName>
    <definedName name="_xlnm.Print_Area" localSheetId="1">'Fiche résultats'!$A$1:$Y$68</definedName>
    <definedName name="_xlnm.Print_Area" localSheetId="2">'Résultats classés (1)'!$A$1:$Y$38</definedName>
    <definedName name="_xlnm.Print_Area" localSheetId="3">'Résultats classés (2)'!$A$1:$Y$38</definedName>
  </definedNames>
  <calcPr fullCalcOnLoad="1"/>
</workbook>
</file>

<file path=xl/sharedStrings.xml><?xml version="1.0" encoding="utf-8"?>
<sst xmlns="http://schemas.openxmlformats.org/spreadsheetml/2006/main" count="155" uniqueCount="107">
  <si>
    <t>FEDERATION DE FRANCE DE MODELISME NAVAL</t>
  </si>
  <si>
    <t>Classement</t>
  </si>
  <si>
    <t>J/S</t>
  </si>
  <si>
    <t xml:space="preserve">Clé de tri </t>
  </si>
  <si>
    <t>Clé nom des concurrents</t>
  </si>
  <si>
    <t>Clé nombre de juniors</t>
  </si>
  <si>
    <t>Clé nombre de séniors</t>
  </si>
  <si>
    <t>REGION :</t>
  </si>
  <si>
    <t>CLUB ORGANISATEUR :</t>
  </si>
  <si>
    <t>LIEU :</t>
  </si>
  <si>
    <t>DATE DU CONCOURS :</t>
  </si>
  <si>
    <t>JUGE ARBITRE :</t>
  </si>
  <si>
    <t>CLASSE :</t>
  </si>
  <si>
    <r>
      <t xml:space="preserve">Cellules de travail : </t>
    </r>
    <r>
      <rPr>
        <u val="single"/>
        <sz val="10"/>
        <rFont val="Arial"/>
        <family val="2"/>
      </rPr>
      <t>ne pas modifier</t>
    </r>
    <r>
      <rPr>
        <sz val="10"/>
        <rFont val="Arial"/>
        <family val="2"/>
      </rPr>
      <t xml:space="preserve">, </t>
    </r>
    <r>
      <rPr>
        <u val="single"/>
        <sz val="10"/>
        <rFont val="Arial"/>
        <family val="2"/>
      </rPr>
      <t>ni déplacer</t>
    </r>
  </si>
  <si>
    <t>Navigation</t>
  </si>
  <si>
    <t>N° Licence</t>
  </si>
  <si>
    <t>Nom</t>
  </si>
  <si>
    <t>Prénom</t>
  </si>
  <si>
    <t>Nom du bateau</t>
  </si>
  <si>
    <t>Note globale</t>
  </si>
  <si>
    <t>Manche 1</t>
  </si>
  <si>
    <t>Manche 2</t>
  </si>
  <si>
    <t>Manche 3</t>
  </si>
  <si>
    <t>N° Club</t>
  </si>
  <si>
    <t>Echelle</t>
  </si>
  <si>
    <t>Présentation</t>
  </si>
  <si>
    <t>Colonnes cachées</t>
  </si>
  <si>
    <t>Clé de tri</t>
  </si>
  <si>
    <t>EQUIV</t>
  </si>
  <si>
    <t xml:space="preserve">     </t>
  </si>
  <si>
    <t xml:space="preserve">          </t>
  </si>
  <si>
    <t>CADRE RESERVE A LA FEDERATION - COMMISSIONS TECHNIQUES</t>
  </si>
  <si>
    <t>Date de réception</t>
  </si>
  <si>
    <t>Anomalies</t>
  </si>
  <si>
    <t>Transmis à</t>
  </si>
  <si>
    <t>CONDITIONS METEOROLOGIQUES</t>
  </si>
  <si>
    <t>Inter région</t>
  </si>
  <si>
    <t>Date</t>
  </si>
  <si>
    <t>RESPECT DES REGLES DE SECURITE</t>
  </si>
  <si>
    <t>Club organisateur</t>
  </si>
  <si>
    <t>OUI</t>
  </si>
  <si>
    <t>NON</t>
  </si>
  <si>
    <t>Championnats de France</t>
  </si>
  <si>
    <t>Seniors</t>
  </si>
  <si>
    <t>Juniors</t>
  </si>
  <si>
    <t>Etrangers</t>
  </si>
  <si>
    <t>JUGES/JURY</t>
  </si>
  <si>
    <t>OBSERVATIONS PARTICULIERES DU JURY</t>
  </si>
  <si>
    <t>Juges adjoints</t>
  </si>
  <si>
    <t>Juge Arbitre</t>
  </si>
  <si>
    <t>DS</t>
  </si>
  <si>
    <t xml:space="preserve">Circuit Triangle </t>
  </si>
  <si>
    <t>30 m de coté</t>
  </si>
  <si>
    <t>Espace utile</t>
  </si>
  <si>
    <t>4 m</t>
  </si>
  <si>
    <t>1,5 m</t>
  </si>
  <si>
    <t xml:space="preserve">Longueur ponton </t>
  </si>
  <si>
    <t>Largeur ponton</t>
  </si>
  <si>
    <t>Carré de 60 m  de coté</t>
  </si>
  <si>
    <t>RESULTATS DU CONCOURS</t>
  </si>
  <si>
    <t>Juges stagiaires</t>
  </si>
  <si>
    <t>Total</t>
  </si>
  <si>
    <t xml:space="preserve">NOMBRE DE CONCURRENTS </t>
  </si>
  <si>
    <t>International</t>
  </si>
  <si>
    <t>F2A</t>
  </si>
  <si>
    <t>F4C</t>
  </si>
  <si>
    <t>F4A</t>
  </si>
  <si>
    <t>F2B</t>
  </si>
  <si>
    <t>F2C</t>
  </si>
  <si>
    <t>F4B</t>
  </si>
  <si>
    <t>Clé nombre étrangers</t>
  </si>
  <si>
    <t>SIGNATURE DU JUGE</t>
  </si>
  <si>
    <t>Trophées de France</t>
  </si>
  <si>
    <t>CLASSES RECONNUES</t>
  </si>
  <si>
    <t>Colonnes cachées dans le document définitif</t>
  </si>
  <si>
    <t>Ligne cachée dans document définitif</t>
  </si>
  <si>
    <t>Colonne cachée dans document définitif</t>
  </si>
  <si>
    <t>Bonnes</t>
  </si>
  <si>
    <t>Moyennes</t>
  </si>
  <si>
    <t>Mauvaises</t>
  </si>
  <si>
    <t>Tempête</t>
  </si>
  <si>
    <t>Autres</t>
  </si>
  <si>
    <t>FEDERATION  DE  FRANCE  DE  MODELISME  NAVAL</t>
  </si>
  <si>
    <t>Total :</t>
  </si>
  <si>
    <t>Juniors :</t>
  </si>
  <si>
    <t>Séniors :</t>
  </si>
  <si>
    <t>Etrangers :</t>
  </si>
  <si>
    <t>Lignes cachées dans le document définitif</t>
  </si>
  <si>
    <t>REFERENCES CIRCUIT &amp; BASSIN</t>
  </si>
  <si>
    <t>Fonction</t>
  </si>
  <si>
    <t>DESIGNATION DE LA COMPETITION</t>
  </si>
  <si>
    <t>Type de compétition</t>
  </si>
  <si>
    <t>Lieu d'évolution</t>
  </si>
  <si>
    <t>RANG</t>
  </si>
  <si>
    <t>F4M</t>
  </si>
  <si>
    <t>F6</t>
  </si>
  <si>
    <t>F7</t>
  </si>
  <si>
    <t>F8</t>
  </si>
  <si>
    <t>Validation</t>
  </si>
  <si>
    <t>Le présent document est à compléter et à envoyer au responsable de la Commission Technique</t>
  </si>
  <si>
    <t>chargé de l'attribution et de la retransmission au Webmaster du site fédéral pour mises à jour :</t>
  </si>
  <si>
    <t>E-mail :</t>
  </si>
  <si>
    <t>ds-nav@ffmn.fr</t>
  </si>
  <si>
    <t>Numéro bateau</t>
  </si>
  <si>
    <t>Calcul Numéro</t>
  </si>
  <si>
    <t>F2S</t>
  </si>
  <si>
    <t>Pour tout envoi "papier" contactez d'abord par mail le responsable de la Commission Technique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</si>
</sst>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0000"/>
    <numFmt numFmtId="166" formatCode="000"/>
  </numFmts>
  <fonts count="11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doub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6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b/>
      <sz val="11"/>
      <name val="Calibri"/>
      <family val="2"/>
    </font>
    <font>
      <sz val="24"/>
      <color indexed="8"/>
      <name val="Calibri"/>
      <family val="2"/>
    </font>
    <font>
      <sz val="36"/>
      <color indexed="8"/>
      <name val="Calibri"/>
      <family val="2"/>
    </font>
    <font>
      <sz val="20"/>
      <name val="Calibri"/>
      <family val="2"/>
    </font>
    <font>
      <sz val="20"/>
      <color indexed="8"/>
      <name val="Calibri"/>
      <family val="2"/>
    </font>
    <font>
      <sz val="14"/>
      <name val="Calibri"/>
      <family val="2"/>
    </font>
    <font>
      <u val="single"/>
      <sz val="10"/>
      <color indexed="12"/>
      <name val="Calibri"/>
      <family val="2"/>
    </font>
    <font>
      <sz val="11"/>
      <color indexed="10"/>
      <name val="Calibri"/>
      <family val="2"/>
    </font>
    <font>
      <b/>
      <sz val="20"/>
      <color indexed="12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0"/>
      <color rgb="FF996600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rgb="FF333333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rgb="FF0070C0"/>
      <name val="Calibri"/>
      <family val="2"/>
    </font>
    <font>
      <sz val="16"/>
      <color theme="1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sz val="24"/>
      <color theme="1"/>
      <name val="Calibri"/>
      <family val="2"/>
    </font>
    <font>
      <sz val="36"/>
      <color theme="1"/>
      <name val="Calibri"/>
      <family val="2"/>
    </font>
    <font>
      <sz val="20"/>
      <color theme="1"/>
      <name val="Calibri"/>
      <family val="2"/>
    </font>
    <font>
      <sz val="10"/>
      <color rgb="FFFF0000"/>
      <name val="Arial"/>
      <family val="2"/>
    </font>
    <font>
      <u val="single"/>
      <sz val="10"/>
      <color theme="10"/>
      <name val="Calibri"/>
      <family val="2"/>
    </font>
    <font>
      <b/>
      <sz val="20"/>
      <color rgb="FF0037E6"/>
      <name val="Calibr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gray0625"/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/>
      <right style="dotted"/>
      <top/>
      <bottom/>
    </border>
    <border>
      <left style="dotted"/>
      <right style="dotted"/>
      <top/>
      <bottom/>
    </border>
    <border>
      <left style="dotted"/>
      <right/>
      <top/>
      <bottom/>
    </border>
    <border>
      <left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 style="hair"/>
      <bottom style="thin"/>
    </border>
    <border>
      <left/>
      <right style="dotted"/>
      <top/>
      <bottom style="dotted"/>
    </border>
    <border>
      <left style="dotted"/>
      <right/>
      <top/>
      <bottom style="dotted"/>
    </border>
    <border>
      <left style="dotted">
        <color indexed="8"/>
      </left>
      <right/>
      <top/>
      <bottom/>
    </border>
    <border>
      <left style="dotted">
        <color indexed="8"/>
      </left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thin"/>
    </border>
    <border>
      <left/>
      <right style="hair"/>
      <top style="hair"/>
      <bottom style="thin"/>
    </border>
    <border>
      <left/>
      <right style="thin"/>
      <top style="hair"/>
      <bottom style="hair"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dotted"/>
      <right style="dotted"/>
      <top style="dotted"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0">
      <alignment/>
      <protection/>
    </xf>
    <xf numFmtId="0" fontId="71" fillId="20" borderId="0">
      <alignment/>
      <protection/>
    </xf>
    <xf numFmtId="0" fontId="71" fillId="21" borderId="0">
      <alignment/>
      <protection/>
    </xf>
    <xf numFmtId="0" fontId="70" fillId="22" borderId="0">
      <alignment/>
      <protection/>
    </xf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9" borderId="0">
      <alignment/>
      <protection/>
    </xf>
    <xf numFmtId="0" fontId="74" fillId="30" borderId="1" applyNumberFormat="0" applyAlignment="0" applyProtection="0"/>
    <xf numFmtId="0" fontId="75" fillId="0" borderId="2" applyNumberFormat="0" applyFill="0" applyAlignment="0" applyProtection="0"/>
    <xf numFmtId="0" fontId="0" fillId="31" borderId="3" applyNumberFormat="0" applyFont="0" applyAlignment="0" applyProtection="0"/>
    <xf numFmtId="0" fontId="76" fillId="32" borderId="1" applyNumberFormat="0" applyAlignment="0" applyProtection="0"/>
    <xf numFmtId="0" fontId="77" fillId="33" borderId="0">
      <alignment/>
      <protection/>
    </xf>
    <xf numFmtId="0" fontId="78" fillId="0" borderId="0">
      <alignment/>
      <protection/>
    </xf>
    <xf numFmtId="0" fontId="79" fillId="34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84" fillId="35" borderId="0" applyNumberFormat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36" borderId="0">
      <alignment/>
      <protection/>
    </xf>
    <xf numFmtId="0" fontId="87" fillId="37" borderId="0" applyNumberFormat="0" applyBorder="0" applyAlignment="0" applyProtection="0"/>
    <xf numFmtId="0" fontId="88" fillId="0" borderId="0">
      <alignment/>
      <protection/>
    </xf>
    <xf numFmtId="0" fontId="68" fillId="0" borderId="0">
      <alignment/>
      <protection/>
    </xf>
    <xf numFmtId="0" fontId="89" fillId="36" borderId="4">
      <alignment/>
      <protection/>
    </xf>
    <xf numFmtId="9" fontId="0" fillId="0" borderId="0" applyFont="0" applyFill="0" applyBorder="0" applyAlignment="0" applyProtection="0"/>
    <xf numFmtId="0" fontId="90" fillId="38" borderId="0" applyNumberFormat="0" applyBorder="0" applyAlignment="0" applyProtection="0"/>
    <xf numFmtId="0" fontId="91" fillId="30" borderId="5" applyNumberFormat="0" applyAlignment="0" applyProtection="0"/>
    <xf numFmtId="0" fontId="6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8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39" borderId="10" applyNumberFormat="0" applyAlignment="0" applyProtection="0"/>
    <xf numFmtId="0" fontId="73" fillId="0" borderId="0">
      <alignment/>
      <protection/>
    </xf>
  </cellStyleXfs>
  <cellXfs count="4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49" fontId="7" fillId="4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41" borderId="15" xfId="0" applyFill="1" applyBorder="1" applyAlignment="1" applyProtection="1">
      <alignment horizontal="center" vertical="center"/>
      <protection/>
    </xf>
    <xf numFmtId="0" fontId="0" fillId="41" borderId="0" xfId="0" applyNumberFormat="1" applyFill="1" applyBorder="1" applyAlignment="1" applyProtection="1">
      <alignment horizontal="center" vertical="center"/>
      <protection/>
    </xf>
    <xf numFmtId="0" fontId="7" fillId="41" borderId="0" xfId="0" applyNumberFormat="1" applyFont="1" applyFill="1" applyBorder="1" applyAlignment="1" applyProtection="1">
      <alignment horizontal="center"/>
      <protection/>
    </xf>
    <xf numFmtId="0" fontId="0" fillId="41" borderId="16" xfId="0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7" fillId="41" borderId="0" xfId="0" applyFont="1" applyFill="1" applyBorder="1" applyAlignment="1" applyProtection="1">
      <alignment horizontal="center"/>
      <protection/>
    </xf>
    <xf numFmtId="0" fontId="7" fillId="41" borderId="17" xfId="0" applyFont="1" applyFill="1" applyBorder="1" applyAlignment="1" applyProtection="1">
      <alignment horizontal="center"/>
      <protection/>
    </xf>
    <xf numFmtId="0" fontId="0" fillId="41" borderId="18" xfId="0" applyFill="1" applyBorder="1" applyAlignment="1" applyProtection="1">
      <alignment horizontal="center"/>
      <protection/>
    </xf>
    <xf numFmtId="0" fontId="0" fillId="41" borderId="19" xfId="0" applyFill="1" applyBorder="1" applyAlignment="1" applyProtection="1">
      <alignment horizontal="center"/>
      <protection/>
    </xf>
    <xf numFmtId="0" fontId="0" fillId="41" borderId="20" xfId="0" applyFill="1" applyBorder="1" applyAlignment="1" applyProtection="1">
      <alignment horizontal="center" vertical="center"/>
      <protection/>
    </xf>
    <xf numFmtId="0" fontId="0" fillId="41" borderId="21" xfId="0" applyFont="1" applyFill="1" applyBorder="1" applyAlignment="1" applyProtection="1">
      <alignment horizontal="center" vertical="center"/>
      <protection/>
    </xf>
    <xf numFmtId="0" fontId="0" fillId="41" borderId="21" xfId="0" applyFill="1" applyBorder="1" applyAlignment="1" applyProtection="1">
      <alignment horizontal="center" vertical="center" wrapText="1"/>
      <protection/>
    </xf>
    <xf numFmtId="0" fontId="0" fillId="41" borderId="22" xfId="0" applyFill="1" applyBorder="1" applyAlignment="1" applyProtection="1">
      <alignment horizontal="center" vertical="center" wrapText="1"/>
      <protection/>
    </xf>
    <xf numFmtId="0" fontId="0" fillId="41" borderId="23" xfId="0" applyFill="1" applyBorder="1" applyAlignment="1" applyProtection="1">
      <alignment horizontal="center"/>
      <protection/>
    </xf>
    <xf numFmtId="0" fontId="0" fillId="41" borderId="17" xfId="0" applyFill="1" applyBorder="1" applyAlignment="1" applyProtection="1">
      <alignment horizontal="center"/>
      <protection/>
    </xf>
    <xf numFmtId="0" fontId="0" fillId="41" borderId="24" xfId="0" applyFill="1" applyBorder="1" applyAlignment="1" applyProtection="1">
      <alignment horizontal="center"/>
      <protection/>
    </xf>
    <xf numFmtId="0" fontId="2" fillId="41" borderId="25" xfId="0" applyNumberFormat="1" applyFont="1" applyFill="1" applyBorder="1" applyAlignment="1" applyProtection="1">
      <alignment horizontal="center" vertical="center"/>
      <protection/>
    </xf>
    <xf numFmtId="0" fontId="0" fillId="41" borderId="26" xfId="0" applyFill="1" applyBorder="1" applyAlignment="1" applyProtection="1">
      <alignment horizontal="center" vertical="center"/>
      <protection/>
    </xf>
    <xf numFmtId="0" fontId="2" fillId="41" borderId="26" xfId="0" applyFont="1" applyFill="1" applyBorder="1" applyAlignment="1" applyProtection="1">
      <alignment horizontal="center"/>
      <protection/>
    </xf>
    <xf numFmtId="0" fontId="7" fillId="41" borderId="25" xfId="0" applyFont="1" applyFill="1" applyBorder="1" applyAlignment="1" applyProtection="1">
      <alignment horizontal="center" vertical="center"/>
      <protection/>
    </xf>
    <xf numFmtId="49" fontId="7" fillId="41" borderId="25" xfId="0" applyNumberFormat="1" applyFont="1" applyFill="1" applyBorder="1" applyAlignment="1" applyProtection="1">
      <alignment horizontal="center" vertical="center"/>
      <protection/>
    </xf>
    <xf numFmtId="166" fontId="7" fillId="0" borderId="27" xfId="0" applyNumberFormat="1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99" fillId="0" borderId="0" xfId="70" applyFont="1">
      <alignment/>
      <protection/>
    </xf>
    <xf numFmtId="0" fontId="68" fillId="0" borderId="0" xfId="70">
      <alignment/>
      <protection/>
    </xf>
    <xf numFmtId="0" fontId="68" fillId="0" borderId="0" xfId="70" applyFont="1" applyAlignment="1">
      <alignment horizontal="left" vertical="center" indent="1"/>
      <protection/>
    </xf>
    <xf numFmtId="0" fontId="68" fillId="0" borderId="0" xfId="70" applyBorder="1">
      <alignment/>
      <protection/>
    </xf>
    <xf numFmtId="0" fontId="68" fillId="0" borderId="0" xfId="70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97" fillId="0" borderId="0" xfId="70" applyFont="1" applyBorder="1" applyAlignment="1">
      <alignment horizontal="left" vertical="center" indent="1"/>
      <protection/>
    </xf>
    <xf numFmtId="0" fontId="68" fillId="0" borderId="0" xfId="70" applyFont="1" applyBorder="1" applyAlignment="1" applyProtection="1">
      <alignment horizontal="left" vertical="center" indent="1"/>
      <protection/>
    </xf>
    <xf numFmtId="0" fontId="100" fillId="0" borderId="0" xfId="70" applyFont="1" applyBorder="1" applyAlignment="1" applyProtection="1">
      <alignment horizontal="left" vertical="center"/>
      <protection/>
    </xf>
    <xf numFmtId="0" fontId="68" fillId="0" borderId="0" xfId="70" applyFont="1" applyBorder="1" applyAlignment="1" applyProtection="1">
      <alignment/>
      <protection/>
    </xf>
    <xf numFmtId="0" fontId="101" fillId="0" borderId="0" xfId="70" applyFont="1" applyBorder="1" applyAlignment="1">
      <alignment horizontal="left" vertical="center" indent="1"/>
      <protection/>
    </xf>
    <xf numFmtId="0" fontId="68" fillId="0" borderId="0" xfId="70" applyFont="1" applyBorder="1" applyAlignment="1" applyProtection="1">
      <alignment horizontal="left" vertical="center"/>
      <protection locked="0"/>
    </xf>
    <xf numFmtId="164" fontId="97" fillId="0" borderId="0" xfId="70" applyNumberFormat="1" applyFont="1" applyBorder="1" applyAlignment="1" applyProtection="1">
      <alignment horizontal="left" vertical="center"/>
      <protection locked="0"/>
    </xf>
    <xf numFmtId="0" fontId="68" fillId="0" borderId="0" xfId="70" applyFont="1" applyBorder="1" applyAlignment="1" applyProtection="1">
      <alignment horizontal="left" vertical="top"/>
      <protection locked="0"/>
    </xf>
    <xf numFmtId="0" fontId="102" fillId="0" borderId="0" xfId="70" applyFont="1" applyBorder="1" applyAlignment="1">
      <alignment horizontal="left" vertical="center"/>
      <protection/>
    </xf>
    <xf numFmtId="0" fontId="68" fillId="0" borderId="0" xfId="70" applyFont="1" applyBorder="1" applyAlignment="1">
      <alignment horizontal="left" vertical="center"/>
      <protection/>
    </xf>
    <xf numFmtId="0" fontId="68" fillId="0" borderId="0" xfId="70" applyFill="1">
      <alignment/>
      <protection/>
    </xf>
    <xf numFmtId="0" fontId="68" fillId="0" borderId="18" xfId="7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03" fillId="0" borderId="0" xfId="70" applyFont="1" applyProtection="1">
      <alignment/>
      <protection/>
    </xf>
    <xf numFmtId="0" fontId="104" fillId="0" borderId="0" xfId="70" applyFont="1" applyProtection="1">
      <alignment/>
      <protection/>
    </xf>
    <xf numFmtId="0" fontId="68" fillId="0" borderId="0" xfId="70" applyProtection="1">
      <alignment/>
      <protection/>
    </xf>
    <xf numFmtId="0" fontId="105" fillId="0" borderId="0" xfId="70" applyFont="1" applyProtection="1">
      <alignment/>
      <protection/>
    </xf>
    <xf numFmtId="0" fontId="106" fillId="0" borderId="0" xfId="70" applyFont="1" applyProtection="1">
      <alignment/>
      <protection/>
    </xf>
    <xf numFmtId="0" fontId="99" fillId="0" borderId="0" xfId="70" applyFont="1" applyProtection="1">
      <alignment/>
      <protection/>
    </xf>
    <xf numFmtId="0" fontId="99" fillId="0" borderId="18" xfId="70" applyFont="1" applyFill="1" applyBorder="1" applyAlignment="1" applyProtection="1">
      <alignment/>
      <protection/>
    </xf>
    <xf numFmtId="0" fontId="37" fillId="0" borderId="0" xfId="70" applyFont="1" applyAlignment="1" applyProtection="1">
      <alignment vertical="center"/>
      <protection/>
    </xf>
    <xf numFmtId="0" fontId="99" fillId="0" borderId="0" xfId="70" applyFont="1" applyAlignment="1" applyProtection="1">
      <alignment vertical="center"/>
      <protection/>
    </xf>
    <xf numFmtId="0" fontId="107" fillId="0" borderId="0" xfId="70" applyFont="1" applyAlignment="1" applyProtection="1">
      <alignment vertical="center"/>
      <protection/>
    </xf>
    <xf numFmtId="0" fontId="101" fillId="0" borderId="0" xfId="70" applyFont="1" applyAlignment="1" applyProtection="1">
      <alignment horizontal="left" vertical="center" indent="1"/>
      <protection/>
    </xf>
    <xf numFmtId="0" fontId="108" fillId="0" borderId="0" xfId="70" applyFont="1" applyAlignment="1" applyProtection="1">
      <alignment horizontal="left" vertical="center" indent="1"/>
      <protection/>
    </xf>
    <xf numFmtId="0" fontId="109" fillId="0" borderId="0" xfId="70" applyFont="1" applyProtection="1">
      <alignment/>
      <protection/>
    </xf>
    <xf numFmtId="0" fontId="110" fillId="0" borderId="0" xfId="70" applyFont="1" applyProtection="1">
      <alignment/>
      <protection/>
    </xf>
    <xf numFmtId="0" fontId="110" fillId="0" borderId="0" xfId="70" applyFont="1" applyAlignment="1" applyProtection="1">
      <alignment horizontal="left" vertical="center" indent="1"/>
      <protection/>
    </xf>
    <xf numFmtId="0" fontId="108" fillId="0" borderId="0" xfId="70" applyFont="1" applyBorder="1" applyAlignment="1" applyProtection="1">
      <alignment horizontal="left" vertical="center" indent="1"/>
      <protection/>
    </xf>
    <xf numFmtId="0" fontId="68" fillId="0" borderId="0" xfId="70" applyFont="1" applyAlignment="1" applyProtection="1">
      <alignment horizontal="left" vertical="center" indent="1"/>
      <protection/>
    </xf>
    <xf numFmtId="0" fontId="68" fillId="0" borderId="18" xfId="70" applyFont="1" applyFill="1" applyBorder="1" applyAlignment="1" applyProtection="1">
      <alignment/>
      <protection/>
    </xf>
    <xf numFmtId="0" fontId="68" fillId="0" borderId="0" xfId="70" applyFont="1" applyProtection="1">
      <alignment/>
      <protection/>
    </xf>
    <xf numFmtId="0" fontId="108" fillId="0" borderId="26" xfId="70" applyFont="1" applyBorder="1" applyAlignment="1" applyProtection="1">
      <alignment horizontal="left" vertical="center" indent="1"/>
      <protection/>
    </xf>
    <xf numFmtId="0" fontId="97" fillId="0" borderId="0" xfId="70" applyFont="1" applyBorder="1" applyAlignment="1" applyProtection="1">
      <alignment horizontal="left" vertical="center" indent="1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108" fillId="0" borderId="0" xfId="70" applyFont="1" applyBorder="1" applyAlignment="1" applyProtection="1">
      <alignment horizontal="center" vertical="center"/>
      <protection/>
    </xf>
    <xf numFmtId="0" fontId="97" fillId="0" borderId="0" xfId="7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 indent="1"/>
      <protection/>
    </xf>
    <xf numFmtId="0" fontId="110" fillId="0" borderId="0" xfId="70" applyFont="1" applyBorder="1" applyAlignment="1" applyProtection="1">
      <alignment vertical="center"/>
      <protection/>
    </xf>
    <xf numFmtId="0" fontId="108" fillId="0" borderId="0" xfId="70" applyFont="1" applyBorder="1" applyAlignment="1" applyProtection="1">
      <alignment vertical="center"/>
      <protection/>
    </xf>
    <xf numFmtId="0" fontId="108" fillId="0" borderId="0" xfId="70" applyFont="1" applyBorder="1" applyAlignment="1" applyProtection="1">
      <alignment horizontal="left" vertical="center" wrapText="1" indent="1"/>
      <protection/>
    </xf>
    <xf numFmtId="0" fontId="68" fillId="0" borderId="0" xfId="70" applyBorder="1" applyProtection="1">
      <alignment/>
      <protection/>
    </xf>
    <xf numFmtId="0" fontId="101" fillId="0" borderId="26" xfId="70" applyFont="1" applyBorder="1" applyAlignment="1" applyProtection="1">
      <alignment horizontal="left" vertical="center" indent="1"/>
      <protection/>
    </xf>
    <xf numFmtId="0" fontId="109" fillId="0" borderId="0" xfId="70" applyFont="1" applyBorder="1" applyAlignment="1" applyProtection="1">
      <alignment/>
      <protection/>
    </xf>
    <xf numFmtId="0" fontId="110" fillId="0" borderId="0" xfId="70" applyFont="1" applyBorder="1" applyAlignment="1" applyProtection="1">
      <alignment/>
      <protection/>
    </xf>
    <xf numFmtId="0" fontId="68" fillId="0" borderId="0" xfId="70" applyFill="1" applyProtection="1">
      <alignment/>
      <protection/>
    </xf>
    <xf numFmtId="0" fontId="108" fillId="0" borderId="0" xfId="70" applyNumberFormat="1" applyFont="1" applyFill="1" applyBorder="1" applyAlignment="1" applyProtection="1">
      <alignment/>
      <protection/>
    </xf>
    <xf numFmtId="0" fontId="109" fillId="0" borderId="0" xfId="70" applyNumberFormat="1" applyFont="1" applyFill="1" applyBorder="1" applyAlignment="1" applyProtection="1">
      <alignment/>
      <protection/>
    </xf>
    <xf numFmtId="0" fontId="110" fillId="0" borderId="0" xfId="70" applyNumberFormat="1" applyFont="1" applyFill="1" applyBorder="1" applyAlignment="1" applyProtection="1">
      <alignment/>
      <protection/>
    </xf>
    <xf numFmtId="0" fontId="110" fillId="0" borderId="0" xfId="70" applyNumberFormat="1" applyFont="1" applyFill="1" applyAlignment="1" applyProtection="1">
      <alignment/>
      <protection/>
    </xf>
    <xf numFmtId="0" fontId="108" fillId="0" borderId="0" xfId="70" applyNumberFormat="1" applyFont="1" applyFill="1" applyAlignment="1" applyProtection="1">
      <alignment/>
      <protection/>
    </xf>
    <xf numFmtId="0" fontId="68" fillId="0" borderId="0" xfId="70" applyNumberFormat="1" applyFont="1" applyFill="1" applyAlignment="1" applyProtection="1">
      <alignment/>
      <protection/>
    </xf>
    <xf numFmtId="0" fontId="97" fillId="0" borderId="0" xfId="70" applyFont="1" applyFill="1" applyBorder="1" applyAlignment="1" applyProtection="1">
      <alignment/>
      <protection/>
    </xf>
    <xf numFmtId="0" fontId="97" fillId="0" borderId="0" xfId="7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68" fillId="0" borderId="0" xfId="70" applyFont="1" applyBorder="1" applyAlignment="1" applyProtection="1">
      <alignment horizontal="left" vertical="top"/>
      <protection/>
    </xf>
    <xf numFmtId="0" fontId="68" fillId="0" borderId="0" xfId="70" applyFont="1" applyBorder="1" applyAlignment="1" applyProtection="1">
      <alignment horizontal="left" vertical="center"/>
      <protection/>
    </xf>
    <xf numFmtId="0" fontId="68" fillId="0" borderId="0" xfId="70" applyAlignment="1" applyProtection="1">
      <alignment/>
      <protection/>
    </xf>
    <xf numFmtId="0" fontId="99" fillId="0" borderId="0" xfId="70" applyFont="1" applyAlignment="1" applyProtection="1">
      <alignment horizontal="left" vertical="center"/>
      <protection/>
    </xf>
    <xf numFmtId="0" fontId="68" fillId="41" borderId="18" xfId="70" applyFill="1" applyBorder="1" applyAlignment="1" applyProtection="1">
      <alignment horizontal="center" vertical="center"/>
      <protection/>
    </xf>
    <xf numFmtId="0" fontId="68" fillId="0" borderId="0" xfId="70" applyFont="1" applyProtection="1">
      <alignment/>
      <protection/>
    </xf>
    <xf numFmtId="0" fontId="37" fillId="0" borderId="0" xfId="57" applyFont="1" applyAlignment="1" applyProtection="1">
      <alignment vertical="center"/>
      <protection/>
    </xf>
    <xf numFmtId="0" fontId="68" fillId="0" borderId="0" xfId="70" applyFont="1" applyBorder="1" applyAlignment="1" applyProtection="1">
      <alignment horizontal="center" vertical="center"/>
      <protection/>
    </xf>
    <xf numFmtId="0" fontId="68" fillId="0" borderId="0" xfId="70" applyFont="1" applyBorder="1" applyProtection="1">
      <alignment/>
      <protection/>
    </xf>
    <xf numFmtId="0" fontId="68" fillId="0" borderId="0" xfId="7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0" fillId="41" borderId="0" xfId="0" applyFill="1" applyBorder="1" applyAlignment="1" applyProtection="1">
      <alignment horizontal="right" vertical="center"/>
      <protection/>
    </xf>
    <xf numFmtId="0" fontId="7" fillId="41" borderId="0" xfId="0" applyFont="1" applyFill="1" applyBorder="1" applyAlignment="1" applyProtection="1">
      <alignment horizontal="center" vertical="center"/>
      <protection/>
    </xf>
    <xf numFmtId="0" fontId="0" fillId="41" borderId="0" xfId="0" applyFont="1" applyFill="1" applyBorder="1" applyAlignment="1" applyProtection="1">
      <alignment horizontal="center" vertical="center"/>
      <protection/>
    </xf>
    <xf numFmtId="0" fontId="0" fillId="41" borderId="0" xfId="0" applyFill="1" applyBorder="1" applyAlignment="1" applyProtection="1">
      <alignment horizontal="center" vertical="center"/>
      <protection/>
    </xf>
    <xf numFmtId="0" fontId="0" fillId="41" borderId="0" xfId="0" applyFill="1" applyBorder="1" applyAlignment="1" applyProtection="1">
      <alignment/>
      <protection/>
    </xf>
    <xf numFmtId="49" fontId="7" fillId="41" borderId="0" xfId="0" applyNumberFormat="1" applyFont="1" applyFill="1" applyBorder="1" applyAlignment="1" applyProtection="1">
      <alignment horizontal="center" vertical="center"/>
      <protection/>
    </xf>
    <xf numFmtId="49" fontId="0" fillId="41" borderId="0" xfId="0" applyNumberFormat="1" applyFill="1" applyBorder="1" applyAlignment="1" applyProtection="1">
      <alignment horizontal="center" vertical="center"/>
      <protection/>
    </xf>
    <xf numFmtId="0" fontId="7" fillId="41" borderId="0" xfId="0" applyFont="1" applyFill="1" applyBorder="1" applyAlignment="1" applyProtection="1">
      <alignment horizontal="left" vertical="center"/>
      <protection/>
    </xf>
    <xf numFmtId="0" fontId="0" fillId="41" borderId="0" xfId="0" applyFill="1" applyAlignment="1" applyProtection="1">
      <alignment/>
      <protection/>
    </xf>
    <xf numFmtId="0" fontId="111" fillId="0" borderId="28" xfId="70" applyFont="1" applyBorder="1" applyAlignment="1" applyProtection="1">
      <alignment horizontal="left" vertical="center" indent="1"/>
      <protection/>
    </xf>
    <xf numFmtId="0" fontId="68" fillId="0" borderId="29" xfId="70" applyFont="1" applyBorder="1" applyAlignment="1" applyProtection="1">
      <alignment horizontal="left" vertical="center" indent="1"/>
      <protection/>
    </xf>
    <xf numFmtId="0" fontId="42" fillId="0" borderId="11" xfId="0" applyFont="1" applyBorder="1" applyAlignment="1" applyProtection="1">
      <alignment horizontal="left" vertical="center" indent="1"/>
      <protection/>
    </xf>
    <xf numFmtId="0" fontId="37" fillId="0" borderId="18" xfId="0" applyFont="1" applyBorder="1" applyAlignment="1" applyProtection="1">
      <alignment horizontal="left" vertical="center" indent="1"/>
      <protection/>
    </xf>
    <xf numFmtId="0" fontId="42" fillId="0" borderId="18" xfId="0" applyFont="1" applyBorder="1" applyAlignment="1" applyProtection="1">
      <alignment horizontal="left" vertical="center" indent="1"/>
      <protection/>
    </xf>
    <xf numFmtId="0" fontId="97" fillId="0" borderId="0" xfId="70" applyFont="1" applyBorder="1" applyAlignment="1" applyProtection="1">
      <alignment horizontal="left"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68" fillId="0" borderId="0" xfId="70" applyFont="1" applyBorder="1" applyAlignment="1" applyProtection="1">
      <alignment horizontal="left" vertical="center" inden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68" fillId="0" borderId="0" xfId="7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12" fillId="0" borderId="0" xfId="70" applyFont="1" applyFill="1" applyBorder="1" applyAlignment="1" applyProtection="1">
      <alignment vertical="center"/>
      <protection/>
    </xf>
    <xf numFmtId="0" fontId="113" fillId="0" borderId="0" xfId="70" applyFont="1" applyBorder="1" applyAlignment="1" applyProtection="1">
      <alignment horizontal="center" vertical="center"/>
      <protection/>
    </xf>
    <xf numFmtId="0" fontId="37" fillId="0" borderId="28" xfId="0" applyFont="1" applyBorder="1" applyAlignment="1" applyProtection="1">
      <alignment horizontal="left" vertical="center" indent="1"/>
      <protection/>
    </xf>
    <xf numFmtId="0" fontId="47" fillId="40" borderId="15" xfId="0" applyFont="1" applyFill="1" applyBorder="1" applyAlignment="1" applyProtection="1">
      <alignment horizontal="center" vertical="center"/>
      <protection locked="0"/>
    </xf>
    <xf numFmtId="0" fontId="0" fillId="41" borderId="25" xfId="0" applyFont="1" applyFill="1" applyBorder="1" applyAlignment="1" applyProtection="1">
      <alignment horizontal="center" vertical="center"/>
      <protection/>
    </xf>
    <xf numFmtId="0" fontId="0" fillId="41" borderId="25" xfId="0" applyFont="1" applyFill="1" applyBorder="1" applyAlignment="1" applyProtection="1">
      <alignment vertical="center"/>
      <protection/>
    </xf>
    <xf numFmtId="0" fontId="42" fillId="0" borderId="28" xfId="0" applyFont="1" applyBorder="1" applyAlignment="1" applyProtection="1">
      <alignment horizontal="left" vertical="center" indent="1"/>
      <protection/>
    </xf>
    <xf numFmtId="0" fontId="68" fillId="0" borderId="29" xfId="70" applyFont="1" applyBorder="1" applyAlignment="1" applyProtection="1">
      <alignment horizontal="left" vertical="center" indent="1"/>
      <protection/>
    </xf>
    <xf numFmtId="0" fontId="42" fillId="0" borderId="30" xfId="0" applyFont="1" applyBorder="1" applyAlignment="1" applyProtection="1">
      <alignment horizontal="center" vertical="center"/>
      <protection/>
    </xf>
    <xf numFmtId="0" fontId="47" fillId="40" borderId="31" xfId="0" applyFont="1" applyFill="1" applyBorder="1" applyAlignment="1" applyProtection="1">
      <alignment horizontal="center" vertical="center"/>
      <protection locked="0"/>
    </xf>
    <xf numFmtId="0" fontId="47" fillId="40" borderId="31" xfId="70" applyFont="1" applyFill="1" applyBorder="1" applyAlignment="1" applyProtection="1">
      <alignment horizontal="center" vertical="center"/>
      <protection locked="0"/>
    </xf>
    <xf numFmtId="0" fontId="68" fillId="0" borderId="32" xfId="70" applyFont="1" applyBorder="1" applyAlignment="1" applyProtection="1">
      <alignment horizontal="center" vertical="center"/>
      <protection/>
    </xf>
    <xf numFmtId="0" fontId="68" fillId="0" borderId="30" xfId="7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center" vertical="center"/>
      <protection/>
    </xf>
    <xf numFmtId="0" fontId="68" fillId="0" borderId="0" xfId="70" applyFont="1">
      <alignment/>
      <protection/>
    </xf>
    <xf numFmtId="0" fontId="114" fillId="0" borderId="0" xfId="70" applyFont="1" applyFill="1" applyBorder="1" applyAlignment="1" applyProtection="1">
      <alignment horizontal="center" vertical="center"/>
      <protection locked="0"/>
    </xf>
    <xf numFmtId="0" fontId="68" fillId="0" borderId="29" xfId="70" applyFont="1" applyBorder="1" applyAlignment="1" applyProtection="1">
      <alignment horizontal="left" vertical="center" indent="1"/>
      <protection/>
    </xf>
    <xf numFmtId="0" fontId="49" fillId="0" borderId="0" xfId="0" applyFont="1" applyBorder="1" applyAlignment="1" applyProtection="1">
      <alignment horizontal="left" vertical="center" indent="1"/>
      <protection/>
    </xf>
    <xf numFmtId="0" fontId="37" fillId="0" borderId="0" xfId="0" applyFont="1" applyBorder="1" applyAlignment="1" applyProtection="1">
      <alignment horizontal="left" vertical="center" indent="1"/>
      <protection/>
    </xf>
    <xf numFmtId="0" fontId="110" fillId="0" borderId="28" xfId="70" applyFont="1" applyBorder="1" applyAlignment="1" applyProtection="1">
      <alignment horizontal="left" vertical="center" indent="1"/>
      <protection/>
    </xf>
    <xf numFmtId="0" fontId="110" fillId="0" borderId="0" xfId="70" applyFont="1" applyBorder="1" applyAlignment="1" applyProtection="1">
      <alignment horizontal="left" vertical="center" indent="1"/>
      <protection/>
    </xf>
    <xf numFmtId="0" fontId="47" fillId="40" borderId="33" xfId="0" applyFont="1" applyFill="1" applyBorder="1" applyAlignment="1" applyProtection="1">
      <alignment horizontal="center" vertical="center"/>
      <protection locked="0"/>
    </xf>
    <xf numFmtId="0" fontId="49" fillId="0" borderId="28" xfId="0" applyFont="1" applyBorder="1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left" vertical="center" indent="1"/>
      <protection/>
    </xf>
    <xf numFmtId="0" fontId="68" fillId="0" borderId="32" xfId="70" applyFont="1" applyBorder="1" applyAlignment="1" applyProtection="1">
      <alignment horizontal="center"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center" indent="1"/>
      <protection/>
    </xf>
    <xf numFmtId="0" fontId="8" fillId="0" borderId="0" xfId="0" applyFont="1" applyBorder="1" applyAlignment="1" applyProtection="1">
      <alignment horizontal="center" vertical="center"/>
      <protection/>
    </xf>
    <xf numFmtId="164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41" borderId="0" xfId="0" applyFill="1" applyBorder="1" applyAlignment="1" applyProtection="1">
      <alignment horizontal="center" vertical="center" wrapText="1"/>
      <protection/>
    </xf>
    <xf numFmtId="0" fontId="7" fillId="41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41" borderId="34" xfId="0" applyFill="1" applyBorder="1" applyAlignment="1" applyProtection="1">
      <alignment horizontal="center" vertical="center" wrapText="1"/>
      <protection/>
    </xf>
    <xf numFmtId="0" fontId="0" fillId="41" borderId="35" xfId="0" applyFill="1" applyBorder="1" applyAlignment="1" applyProtection="1">
      <alignment horizontal="center" vertical="center" wrapText="1"/>
      <protection/>
    </xf>
    <xf numFmtId="0" fontId="68" fillId="0" borderId="29" xfId="70" applyFont="1" applyBorder="1" applyAlignment="1" applyProtection="1">
      <alignment horizontal="left" vertical="center" indent="1"/>
      <protection/>
    </xf>
    <xf numFmtId="0" fontId="68" fillId="0" borderId="29" xfId="70" applyFont="1" applyBorder="1" applyAlignment="1" applyProtection="1">
      <alignment horizontal="left" vertical="center" indent="1"/>
      <protection/>
    </xf>
    <xf numFmtId="0" fontId="115" fillId="41" borderId="25" xfId="0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99" fillId="0" borderId="0" xfId="70" applyFont="1" applyAlignment="1" applyProtection="1">
      <alignment horizontal="right" vertical="center"/>
      <protection/>
    </xf>
    <xf numFmtId="0" fontId="116" fillId="0" borderId="0" xfId="57" applyFont="1" applyAlignment="1" applyProtection="1">
      <alignment vertical="center"/>
      <protection/>
    </xf>
    <xf numFmtId="0" fontId="0" fillId="41" borderId="23" xfId="0" applyFill="1" applyBorder="1" applyAlignment="1" applyProtection="1">
      <alignment/>
      <protection/>
    </xf>
    <xf numFmtId="0" fontId="0" fillId="41" borderId="19" xfId="0" applyFill="1" applyBorder="1" applyAlignment="1" applyProtection="1">
      <alignment/>
      <protection/>
    </xf>
    <xf numFmtId="0" fontId="0" fillId="41" borderId="35" xfId="0" applyFill="1" applyBorder="1" applyAlignment="1" applyProtection="1">
      <alignment/>
      <protection/>
    </xf>
    <xf numFmtId="0" fontId="0" fillId="41" borderId="0" xfId="0" applyFont="1" applyFill="1" applyBorder="1" applyAlignment="1" applyProtection="1">
      <alignment vertical="center"/>
      <protection/>
    </xf>
    <xf numFmtId="0" fontId="7" fillId="41" borderId="36" xfId="0" applyNumberFormat="1" applyFont="1" applyFill="1" applyBorder="1" applyAlignment="1" applyProtection="1">
      <alignment horizontal="center" vertical="center"/>
      <protection/>
    </xf>
    <xf numFmtId="0" fontId="7" fillId="41" borderId="37" xfId="0" applyNumberFormat="1" applyFont="1" applyFill="1" applyBorder="1" applyAlignment="1" applyProtection="1">
      <alignment horizontal="center" vertical="center"/>
      <protection/>
    </xf>
    <xf numFmtId="0" fontId="0" fillId="41" borderId="38" xfId="0" applyFont="1" applyFill="1" applyBorder="1" applyAlignment="1" applyProtection="1">
      <alignment horizontal="center" vertical="center" wrapText="1"/>
      <protection/>
    </xf>
    <xf numFmtId="0" fontId="68" fillId="0" borderId="29" xfId="70" applyFont="1" applyBorder="1" applyAlignment="1" applyProtection="1">
      <alignment horizontal="left" vertical="center" indent="1"/>
      <protection/>
    </xf>
    <xf numFmtId="0" fontId="42" fillId="0" borderId="39" xfId="0" applyFont="1" applyBorder="1" applyAlignment="1" applyProtection="1">
      <alignment vertical="center"/>
      <protection/>
    </xf>
    <xf numFmtId="0" fontId="42" fillId="0" borderId="40" xfId="0" applyFont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horizontal="left" vertical="center" indent="1"/>
      <protection/>
    </xf>
    <xf numFmtId="0" fontId="47" fillId="40" borderId="41" xfId="0" applyFont="1" applyFill="1" applyBorder="1" applyAlignment="1" applyProtection="1">
      <alignment horizontal="center" vertical="center"/>
      <protection locked="0"/>
    </xf>
    <xf numFmtId="0" fontId="47" fillId="40" borderId="15" xfId="70" applyFont="1" applyFill="1" applyBorder="1" applyAlignment="1" applyProtection="1">
      <alignment horizontal="center" vertical="center"/>
      <protection locked="0"/>
    </xf>
    <xf numFmtId="0" fontId="44" fillId="0" borderId="0" xfId="70" applyFont="1" applyBorder="1" applyAlignment="1" applyProtection="1">
      <alignment horizontal="left" vertical="center" indent="1"/>
      <protection/>
    </xf>
    <xf numFmtId="0" fontId="47" fillId="40" borderId="15" xfId="70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/>
    </xf>
    <xf numFmtId="2" fontId="7" fillId="4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2" fontId="7" fillId="0" borderId="12" xfId="0" applyNumberFormat="1" applyFont="1" applyFill="1" applyBorder="1" applyAlignment="1" applyProtection="1">
      <alignment horizontal="center" vertical="center"/>
      <protection/>
    </xf>
    <xf numFmtId="3" fontId="7" fillId="40" borderId="12" xfId="0" applyNumberFormat="1" applyFont="1" applyFill="1" applyBorder="1" applyAlignment="1" applyProtection="1">
      <alignment horizontal="center" vertical="center"/>
      <protection locked="0"/>
    </xf>
    <xf numFmtId="166" fontId="7" fillId="4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1" fontId="7" fillId="40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41" borderId="15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41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41" borderId="25" xfId="0" applyFont="1" applyFill="1" applyBorder="1" applyAlignment="1" applyProtection="1">
      <alignment horizontal="center" vertical="center"/>
      <protection/>
    </xf>
    <xf numFmtId="0" fontId="0" fillId="41" borderId="26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5" fontId="7" fillId="0" borderId="12" xfId="0" applyNumberFormat="1" applyFont="1" applyFill="1" applyBorder="1" applyAlignment="1" applyProtection="1">
      <alignment horizont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Border="1" applyAlignment="1" applyProtection="1">
      <alignment horizontal="center" vertical="center"/>
      <protection/>
    </xf>
    <xf numFmtId="0" fontId="42" fillId="40" borderId="42" xfId="0" applyFont="1" applyFill="1" applyBorder="1" applyAlignment="1" applyProtection="1">
      <alignment horizontal="left" vertical="center" indent="1"/>
      <protection locked="0"/>
    </xf>
    <xf numFmtId="0" fontId="0" fillId="0" borderId="41" xfId="0" applyFont="1" applyBorder="1" applyAlignment="1" applyProtection="1">
      <alignment horizontal="left" vertical="center" indent="1"/>
      <protection locked="0"/>
    </xf>
    <xf numFmtId="0" fontId="42" fillId="40" borderId="43" xfId="0" applyFont="1" applyFill="1" applyBorder="1" applyAlignment="1" applyProtection="1">
      <alignment horizontal="left" vertical="center" indent="1"/>
      <protection locked="0"/>
    </xf>
    <xf numFmtId="0" fontId="42" fillId="40" borderId="44" xfId="0" applyFont="1" applyFill="1" applyBorder="1" applyAlignment="1" applyProtection="1">
      <alignment horizontal="left" vertical="center" indent="1"/>
      <protection locked="0"/>
    </xf>
    <xf numFmtId="0" fontId="42" fillId="0" borderId="39" xfId="0" applyFont="1" applyBorder="1" applyAlignment="1" applyProtection="1">
      <alignment vertical="center"/>
      <protection/>
    </xf>
    <xf numFmtId="0" fontId="42" fillId="0" borderId="40" xfId="0" applyFont="1" applyBorder="1" applyAlignment="1" applyProtection="1">
      <alignment vertical="center"/>
      <protection/>
    </xf>
    <xf numFmtId="0" fontId="42" fillId="40" borderId="45" xfId="70" applyFont="1" applyFill="1" applyBorder="1" applyAlignment="1" applyProtection="1">
      <alignment horizontal="left" vertical="center" indent="1"/>
      <protection locked="0"/>
    </xf>
    <xf numFmtId="0" fontId="0" fillId="0" borderId="46" xfId="0" applyFont="1" applyBorder="1" applyAlignment="1" applyProtection="1">
      <alignment horizontal="left" vertical="center" indent="1"/>
      <protection locked="0"/>
    </xf>
    <xf numFmtId="0" fontId="0" fillId="0" borderId="47" xfId="0" applyFont="1" applyBorder="1" applyAlignment="1" applyProtection="1">
      <alignment horizontal="left" vertical="center" indent="1"/>
      <protection locked="0"/>
    </xf>
    <xf numFmtId="0" fontId="42" fillId="40" borderId="48" xfId="0" applyFont="1" applyFill="1" applyBorder="1" applyAlignment="1" applyProtection="1">
      <alignment horizontal="left" vertical="center" indent="1"/>
      <protection locked="0"/>
    </xf>
    <xf numFmtId="0" fontId="42" fillId="40" borderId="49" xfId="0" applyFont="1" applyFill="1" applyBorder="1" applyAlignment="1" applyProtection="1">
      <alignment horizontal="left" vertical="center" indent="1"/>
      <protection locked="0"/>
    </xf>
    <xf numFmtId="0" fontId="42" fillId="40" borderId="45" xfId="0" applyFont="1" applyFill="1" applyBorder="1" applyAlignment="1" applyProtection="1">
      <alignment horizontal="left" vertical="center" indent="1"/>
      <protection locked="0"/>
    </xf>
    <xf numFmtId="0" fontId="42" fillId="40" borderId="50" xfId="0" applyFont="1" applyFill="1" applyBorder="1" applyAlignment="1" applyProtection="1">
      <alignment horizontal="left" vertical="center" indent="1"/>
      <protection locked="0"/>
    </xf>
    <xf numFmtId="0" fontId="0" fillId="0" borderId="50" xfId="0" applyFont="1" applyBorder="1" applyAlignment="1" applyProtection="1">
      <alignment horizontal="left" vertical="center" indent="1"/>
      <protection locked="0"/>
    </xf>
    <xf numFmtId="0" fontId="68" fillId="0" borderId="32" xfId="70" applyFont="1" applyBorder="1" applyAlignment="1" applyProtection="1">
      <alignment horizontal="left" vertical="center" indent="1"/>
      <protection/>
    </xf>
    <xf numFmtId="0" fontId="37" fillId="0" borderId="51" xfId="0" applyFont="1" applyBorder="1" applyAlignment="1" applyProtection="1">
      <alignment horizontal="left" vertical="center" indent="1"/>
      <protection/>
    </xf>
    <xf numFmtId="0" fontId="72" fillId="0" borderId="15" xfId="70" applyFont="1" applyBorder="1" applyAlignment="1" applyProtection="1">
      <alignment horizontal="left" vertical="center" indent="1"/>
      <protection/>
    </xf>
    <xf numFmtId="0" fontId="0" fillId="0" borderId="14" xfId="0" applyBorder="1" applyAlignment="1" applyProtection="1">
      <alignment horizontal="left" vertical="center" indent="1"/>
      <protection/>
    </xf>
    <xf numFmtId="0" fontId="117" fillId="0" borderId="0" xfId="7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18" fillId="0" borderId="0" xfId="70" applyNumberFormat="1" applyFont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42" fillId="40" borderId="52" xfId="70" applyFont="1" applyFill="1" applyBorder="1" applyAlignment="1" applyProtection="1">
      <alignment vertical="top" wrapText="1"/>
      <protection locked="0"/>
    </xf>
    <xf numFmtId="0" fontId="0" fillId="0" borderId="26" xfId="0" applyFont="1" applyBorder="1" applyAlignment="1" applyProtection="1">
      <alignment vertical="top" wrapText="1"/>
      <protection locked="0"/>
    </xf>
    <xf numFmtId="0" fontId="0" fillId="0" borderId="53" xfId="0" applyFont="1" applyBorder="1" applyAlignment="1" applyProtection="1">
      <alignment vertical="top" wrapText="1"/>
      <protection locked="0"/>
    </xf>
    <xf numFmtId="0" fontId="0" fillId="0" borderId="54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0" fillId="0" borderId="55" xfId="0" applyFont="1" applyBorder="1" applyAlignment="1" applyProtection="1">
      <alignment vertical="top" wrapText="1"/>
      <protection locked="0"/>
    </xf>
    <xf numFmtId="0" fontId="0" fillId="0" borderId="28" xfId="0" applyFont="1" applyBorder="1" applyAlignment="1" applyProtection="1">
      <alignment vertical="top" wrapText="1"/>
      <protection locked="0"/>
    </xf>
    <xf numFmtId="0" fontId="0" fillId="0" borderId="56" xfId="0" applyFont="1" applyBorder="1" applyAlignment="1" applyProtection="1">
      <alignment vertical="top" wrapText="1"/>
      <protection locked="0"/>
    </xf>
    <xf numFmtId="0" fontId="115" fillId="41" borderId="57" xfId="7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/>
      <protection/>
    </xf>
    <xf numFmtId="0" fontId="110" fillId="0" borderId="28" xfId="70" applyFont="1" applyBorder="1" applyAlignment="1" applyProtection="1">
      <alignment horizontal="left" vertical="center" indent="1"/>
      <protection/>
    </xf>
    <xf numFmtId="0" fontId="49" fillId="0" borderId="28" xfId="0" applyFont="1" applyBorder="1" applyAlignment="1" applyProtection="1">
      <alignment horizontal="left" vertical="center" indent="1"/>
      <protection/>
    </xf>
    <xf numFmtId="0" fontId="68" fillId="0" borderId="29" xfId="70" applyFont="1" applyBorder="1" applyAlignment="1" applyProtection="1">
      <alignment horizontal="left" vertical="center" indent="1"/>
      <protection/>
    </xf>
    <xf numFmtId="0" fontId="0" fillId="0" borderId="40" xfId="0" applyBorder="1" applyAlignment="1" applyProtection="1">
      <alignment horizontal="left" vertical="center" indent="1"/>
      <protection/>
    </xf>
    <xf numFmtId="0" fontId="37" fillId="0" borderId="40" xfId="0" applyFont="1" applyBorder="1" applyAlignment="1" applyProtection="1">
      <alignment horizontal="left" vertical="center" indent="1"/>
      <protection/>
    </xf>
    <xf numFmtId="0" fontId="0" fillId="0" borderId="51" xfId="0" applyBorder="1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left" vertical="center" indent="1"/>
      <protection/>
    </xf>
    <xf numFmtId="0" fontId="0" fillId="0" borderId="58" xfId="0" applyBorder="1" applyAlignment="1" applyProtection="1">
      <alignment horizontal="left" vertical="center" indent="1"/>
      <protection/>
    </xf>
    <xf numFmtId="0" fontId="0" fillId="0" borderId="59" xfId="0" applyBorder="1" applyAlignment="1" applyProtection="1">
      <alignment horizontal="left" vertical="center" indent="1"/>
      <protection/>
    </xf>
    <xf numFmtId="0" fontId="0" fillId="0" borderId="60" xfId="0" applyBorder="1" applyAlignment="1" applyProtection="1">
      <alignment horizontal="left" vertical="center" indent="1"/>
      <protection/>
    </xf>
    <xf numFmtId="0" fontId="68" fillId="0" borderId="32" xfId="70" applyFont="1" applyBorder="1" applyAlignment="1" applyProtection="1">
      <alignment horizontal="center" vertical="center"/>
      <protection/>
    </xf>
    <xf numFmtId="0" fontId="68" fillId="0" borderId="53" xfId="70" applyFont="1" applyBorder="1" applyAlignment="1" applyProtection="1">
      <alignment horizontal="center" vertical="center"/>
      <protection/>
    </xf>
    <xf numFmtId="0" fontId="47" fillId="0" borderId="33" xfId="0" applyFont="1" applyBorder="1" applyAlignment="1" applyProtection="1">
      <alignment horizontal="center" vertical="center"/>
      <protection/>
    </xf>
    <xf numFmtId="0" fontId="47" fillId="0" borderId="41" xfId="0" applyFont="1" applyBorder="1" applyAlignment="1" applyProtection="1">
      <alignment horizontal="center" vertical="center"/>
      <protection/>
    </xf>
    <xf numFmtId="0" fontId="42" fillId="40" borderId="61" xfId="70" applyFont="1" applyFill="1" applyBorder="1" applyAlignment="1" applyProtection="1">
      <alignment horizontal="left" vertical="center" indent="1"/>
      <protection locked="0"/>
    </xf>
    <xf numFmtId="0" fontId="42" fillId="40" borderId="39" xfId="70" applyFont="1" applyFill="1" applyBorder="1" applyAlignment="1" applyProtection="1">
      <alignment horizontal="left" vertical="center" indent="1"/>
      <protection locked="0"/>
    </xf>
    <xf numFmtId="0" fontId="42" fillId="40" borderId="15" xfId="70" applyFont="1" applyFill="1" applyBorder="1" applyAlignment="1" applyProtection="1">
      <alignment horizontal="left" vertical="center" indent="1"/>
      <protection locked="0"/>
    </xf>
    <xf numFmtId="0" fontId="72" fillId="0" borderId="0" xfId="70" applyFont="1" applyBorder="1" applyAlignment="1" applyProtection="1">
      <alignment horizontal="left" vertical="center" indent="1"/>
      <protection/>
    </xf>
    <xf numFmtId="0" fontId="42" fillId="0" borderId="0" xfId="0" applyFont="1" applyBorder="1" applyAlignment="1" applyProtection="1">
      <alignment horizontal="left" vertical="center" indent="1"/>
      <protection/>
    </xf>
    <xf numFmtId="0" fontId="0" fillId="0" borderId="39" xfId="0" applyFont="1" applyBorder="1" applyAlignment="1" applyProtection="1">
      <alignment horizontal="left" vertical="center" indent="1"/>
      <protection locked="0"/>
    </xf>
    <xf numFmtId="0" fontId="0" fillId="0" borderId="15" xfId="0" applyFont="1" applyBorder="1" applyAlignment="1" applyProtection="1">
      <alignment horizontal="left" vertical="center" indent="1"/>
      <protection locked="0"/>
    </xf>
    <xf numFmtId="0" fontId="68" fillId="0" borderId="14" xfId="70" applyFont="1" applyBorder="1" applyAlignment="1" applyProtection="1">
      <alignment horizontal="left" vertical="center" indent="1"/>
      <protection/>
    </xf>
    <xf numFmtId="0" fontId="0" fillId="0" borderId="62" xfId="0" applyBorder="1" applyAlignment="1" applyProtection="1">
      <alignment horizontal="left" vertical="center" indent="1"/>
      <protection/>
    </xf>
    <xf numFmtId="164" fontId="42" fillId="40" borderId="61" xfId="70" applyNumberFormat="1" applyFont="1" applyFill="1" applyBorder="1" applyAlignment="1" applyProtection="1">
      <alignment horizontal="left" vertical="center" indent="1"/>
      <protection locked="0"/>
    </xf>
    <xf numFmtId="164" fontId="0" fillId="0" borderId="39" xfId="0" applyNumberFormat="1" applyFont="1" applyBorder="1" applyAlignment="1" applyProtection="1">
      <alignment horizontal="left" vertical="center" indent="1"/>
      <protection locked="0"/>
    </xf>
    <xf numFmtId="164" fontId="0" fillId="0" borderId="15" xfId="0" applyNumberFormat="1" applyFont="1" applyBorder="1" applyAlignment="1" applyProtection="1">
      <alignment horizontal="left" vertical="center" indent="1"/>
      <protection locked="0"/>
    </xf>
    <xf numFmtId="0" fontId="42" fillId="40" borderId="32" xfId="0" applyFont="1" applyFill="1" applyBorder="1" applyAlignment="1" applyProtection="1">
      <alignment horizontal="center" vertical="center"/>
      <protection locked="0"/>
    </xf>
    <xf numFmtId="0" fontId="42" fillId="40" borderId="26" xfId="0" applyFont="1" applyFill="1" applyBorder="1" applyAlignment="1" applyProtection="1">
      <alignment horizontal="center" vertical="center"/>
      <protection locked="0"/>
    </xf>
    <xf numFmtId="0" fontId="42" fillId="40" borderId="53" xfId="0" applyFont="1" applyFill="1" applyBorder="1" applyAlignment="1" applyProtection="1">
      <alignment horizontal="center" vertical="center"/>
      <protection locked="0"/>
    </xf>
    <xf numFmtId="0" fontId="42" fillId="40" borderId="11" xfId="0" applyFont="1" applyFill="1" applyBorder="1" applyAlignment="1" applyProtection="1">
      <alignment horizontal="center" vertical="center"/>
      <protection locked="0"/>
    </xf>
    <xf numFmtId="0" fontId="42" fillId="40" borderId="0" xfId="0" applyFont="1" applyFill="1" applyBorder="1" applyAlignment="1" applyProtection="1">
      <alignment horizontal="center" vertical="center"/>
      <protection locked="0"/>
    </xf>
    <xf numFmtId="0" fontId="42" fillId="40" borderId="13" xfId="0" applyFont="1" applyFill="1" applyBorder="1" applyAlignment="1" applyProtection="1">
      <alignment horizontal="center" vertical="center"/>
      <protection locked="0"/>
    </xf>
    <xf numFmtId="0" fontId="42" fillId="40" borderId="59" xfId="0" applyFont="1" applyFill="1" applyBorder="1" applyAlignment="1" applyProtection="1">
      <alignment horizontal="center" vertical="center"/>
      <protection locked="0"/>
    </xf>
    <xf numFmtId="0" fontId="42" fillId="40" borderId="28" xfId="0" applyFont="1" applyFill="1" applyBorder="1" applyAlignment="1" applyProtection="1">
      <alignment horizontal="center" vertical="center"/>
      <protection locked="0"/>
    </xf>
    <xf numFmtId="0" fontId="42" fillId="40" borderId="56" xfId="0" applyFont="1" applyFill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left" vertical="center" indent="1"/>
      <protection/>
    </xf>
    <xf numFmtId="0" fontId="37" fillId="0" borderId="11" xfId="0" applyFont="1" applyBorder="1" applyAlignment="1" applyProtection="1">
      <alignment horizontal="left" vertical="center" indent="1"/>
      <protection/>
    </xf>
    <xf numFmtId="0" fontId="37" fillId="0" borderId="58" xfId="0" applyFont="1" applyBorder="1" applyAlignment="1" applyProtection="1">
      <alignment horizontal="left" vertical="center" indent="1"/>
      <protection/>
    </xf>
    <xf numFmtId="0" fontId="37" fillId="0" borderId="59" xfId="0" applyFont="1" applyBorder="1" applyAlignment="1" applyProtection="1">
      <alignment horizontal="left" vertical="center" indent="1"/>
      <protection/>
    </xf>
    <xf numFmtId="0" fontId="37" fillId="0" borderId="60" xfId="0" applyFont="1" applyBorder="1" applyAlignment="1" applyProtection="1">
      <alignment horizontal="left" vertical="center" indent="1"/>
      <protection/>
    </xf>
    <xf numFmtId="0" fontId="42" fillId="0" borderId="29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2" fillId="40" borderId="43" xfId="70" applyFont="1" applyFill="1" applyBorder="1" applyAlignment="1" applyProtection="1">
      <alignment horizontal="left" vertical="center" indent="1"/>
      <protection locked="0"/>
    </xf>
    <xf numFmtId="0" fontId="0" fillId="0" borderId="63" xfId="0" applyFont="1" applyBorder="1" applyAlignment="1" applyProtection="1">
      <alignment horizontal="left" vertical="center" indent="1"/>
      <protection locked="0"/>
    </xf>
    <xf numFmtId="0" fontId="0" fillId="0" borderId="64" xfId="0" applyFont="1" applyBorder="1" applyAlignment="1" applyProtection="1">
      <alignment horizontal="left" vertical="center" indent="1"/>
      <protection locked="0"/>
    </xf>
    <xf numFmtId="0" fontId="42" fillId="40" borderId="46" xfId="0" applyFont="1" applyFill="1" applyBorder="1" applyAlignment="1" applyProtection="1">
      <alignment horizontal="left" vertical="center" indent="1"/>
      <protection locked="0"/>
    </xf>
    <xf numFmtId="0" fontId="42" fillId="40" borderId="47" xfId="0" applyFont="1" applyFill="1" applyBorder="1" applyAlignment="1" applyProtection="1">
      <alignment horizontal="left" vertical="center" indent="1"/>
      <protection locked="0"/>
    </xf>
    <xf numFmtId="0" fontId="49" fillId="0" borderId="0" xfId="0" applyFont="1" applyBorder="1" applyAlignment="1" applyProtection="1">
      <alignment horizontal="left" vertical="center" indent="1"/>
      <protection/>
    </xf>
    <xf numFmtId="0" fontId="37" fillId="0" borderId="0" xfId="0" applyFont="1" applyBorder="1" applyAlignment="1" applyProtection="1">
      <alignment horizontal="left" vertical="center" indent="1"/>
      <protection/>
    </xf>
    <xf numFmtId="0" fontId="37" fillId="0" borderId="0" xfId="0" applyFont="1" applyAlignment="1" applyProtection="1">
      <alignment horizontal="left" vertical="center" indent="1"/>
      <protection/>
    </xf>
    <xf numFmtId="0" fontId="42" fillId="40" borderId="32" xfId="70" applyFont="1" applyFill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59" xfId="0" applyFont="1" applyBorder="1" applyAlignment="1" applyProtection="1">
      <alignment horizontal="left" vertical="top" wrapText="1"/>
      <protection locked="0"/>
    </xf>
    <xf numFmtId="0" fontId="0" fillId="0" borderId="28" xfId="0" applyFont="1" applyBorder="1" applyAlignment="1" applyProtection="1">
      <alignment horizontal="left" vertical="top" wrapText="1"/>
      <protection locked="0"/>
    </xf>
    <xf numFmtId="0" fontId="0" fillId="0" borderId="56" xfId="0" applyFont="1" applyBorder="1" applyAlignment="1" applyProtection="1">
      <alignment horizontal="left" vertical="top" wrapText="1"/>
      <protection locked="0"/>
    </xf>
    <xf numFmtId="0" fontId="68" fillId="0" borderId="61" xfId="70" applyFont="1" applyBorder="1" applyAlignment="1" applyProtection="1">
      <alignment horizontal="left" vertical="center" indent="1"/>
      <protection/>
    </xf>
    <xf numFmtId="0" fontId="0" fillId="0" borderId="39" xfId="0" applyBorder="1" applyAlignment="1" applyProtection="1">
      <alignment horizontal="left" vertical="center" indent="1"/>
      <protection/>
    </xf>
    <xf numFmtId="0" fontId="68" fillId="0" borderId="30" xfId="70" applyFont="1" applyBorder="1" applyAlignment="1" applyProtection="1">
      <alignment horizontal="center" vertical="center"/>
      <protection/>
    </xf>
    <xf numFmtId="0" fontId="42" fillId="0" borderId="32" xfId="70" applyFont="1" applyBorder="1" applyAlignment="1" applyProtection="1">
      <alignment horizontal="center" vertical="center"/>
      <protection/>
    </xf>
    <xf numFmtId="0" fontId="42" fillId="0" borderId="53" xfId="7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left" vertical="center" indent="1"/>
      <protection/>
    </xf>
    <xf numFmtId="164" fontId="42" fillId="40" borderId="39" xfId="70" applyNumberFormat="1" applyFont="1" applyFill="1" applyBorder="1" applyAlignment="1" applyProtection="1">
      <alignment horizontal="left" vertical="center" indent="1"/>
      <protection locked="0"/>
    </xf>
    <xf numFmtId="164" fontId="42" fillId="40" borderId="15" xfId="70" applyNumberFormat="1" applyFont="1" applyFill="1" applyBorder="1" applyAlignment="1" applyProtection="1">
      <alignment horizontal="left" vertical="center" indent="1"/>
      <protection locked="0"/>
    </xf>
    <xf numFmtId="0" fontId="110" fillId="0" borderId="0" xfId="70" applyFont="1" applyBorder="1" applyAlignment="1" applyProtection="1">
      <alignment horizontal="left" vertical="center" indent="1"/>
      <protection/>
    </xf>
    <xf numFmtId="0" fontId="47" fillId="40" borderId="33" xfId="70" applyFont="1" applyFill="1" applyBorder="1" applyAlignment="1" applyProtection="1">
      <alignment horizontal="center" vertical="center"/>
      <protection locked="0"/>
    </xf>
    <xf numFmtId="0" fontId="47" fillId="40" borderId="41" xfId="70" applyFont="1" applyFill="1" applyBorder="1" applyAlignment="1" applyProtection="1">
      <alignment horizontal="center" vertical="center"/>
      <protection locked="0"/>
    </xf>
    <xf numFmtId="0" fontId="47" fillId="40" borderId="33" xfId="0" applyFont="1" applyFill="1" applyBorder="1" applyAlignment="1" applyProtection="1">
      <alignment horizontal="center" vertical="center"/>
      <protection locked="0"/>
    </xf>
    <xf numFmtId="0" fontId="47" fillId="40" borderId="41" xfId="0" applyFont="1" applyFill="1" applyBorder="1" applyAlignment="1" applyProtection="1">
      <alignment horizontal="center" vertical="center"/>
      <protection locked="0"/>
    </xf>
    <xf numFmtId="0" fontId="68" fillId="0" borderId="29" xfId="70" applyFon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68" fillId="0" borderId="29" xfId="70" applyFont="1" applyFill="1" applyBorder="1" applyAlignment="1" applyProtection="1">
      <alignment horizontal="center" vertical="center"/>
      <protection/>
    </xf>
    <xf numFmtId="0" fontId="68" fillId="0" borderId="39" xfId="70" applyFont="1" applyFill="1" applyBorder="1" applyAlignment="1" applyProtection="1">
      <alignment horizontal="center" vertical="center"/>
      <protection/>
    </xf>
    <xf numFmtId="1" fontId="7" fillId="40" borderId="27" xfId="0" applyNumberFormat="1" applyFont="1" applyFill="1" applyBorder="1" applyAlignment="1" applyProtection="1">
      <alignment horizontal="center" vertical="center"/>
      <protection locked="0"/>
    </xf>
    <xf numFmtId="1" fontId="0" fillId="0" borderId="65" xfId="0" applyNumberFormat="1" applyBorder="1" applyAlignment="1" applyProtection="1">
      <alignment horizontal="center" vertical="center"/>
      <protection locked="0"/>
    </xf>
    <xf numFmtId="2" fontId="7" fillId="0" borderId="27" xfId="0" applyNumberFormat="1" applyFont="1" applyBorder="1" applyAlignment="1" applyProtection="1">
      <alignment horizontal="center" vertical="center"/>
      <protection/>
    </xf>
    <xf numFmtId="2" fontId="0" fillId="0" borderId="65" xfId="0" applyNumberFormat="1" applyBorder="1" applyAlignment="1" applyProtection="1">
      <alignment horizontal="center" vertical="center"/>
      <protection/>
    </xf>
    <xf numFmtId="0" fontId="7" fillId="40" borderId="27" xfId="0" applyFont="1" applyFill="1" applyBorder="1" applyAlignment="1" applyProtection="1">
      <alignment horizontal="center" vertical="center"/>
      <protection locked="0"/>
    </xf>
    <xf numFmtId="0" fontId="7" fillId="40" borderId="66" xfId="0" applyFont="1" applyFill="1" applyBorder="1" applyAlignment="1" applyProtection="1">
      <alignment horizontal="center" vertical="center"/>
      <protection locked="0"/>
    </xf>
    <xf numFmtId="0" fontId="7" fillId="40" borderId="67" xfId="0" applyFont="1" applyFill="1" applyBorder="1" applyAlignment="1" applyProtection="1">
      <alignment horizontal="center" vertical="center"/>
      <protection locked="0"/>
    </xf>
    <xf numFmtId="49" fontId="7" fillId="40" borderId="29" xfId="0" applyNumberFormat="1" applyFont="1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right" vertical="center"/>
      <protection/>
    </xf>
    <xf numFmtId="0" fontId="0" fillId="0" borderId="39" xfId="0" applyBorder="1" applyAlignment="1" applyProtection="1">
      <alignment horizontal="right" vertical="center"/>
      <protection/>
    </xf>
    <xf numFmtId="0" fontId="0" fillId="0" borderId="39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11" fillId="0" borderId="32" xfId="0" applyFont="1" applyFill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59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7" fillId="40" borderId="65" xfId="0" applyFont="1" applyFill="1" applyBorder="1" applyAlignment="1" applyProtection="1">
      <alignment horizontal="center" vertical="center"/>
      <protection locked="0"/>
    </xf>
    <xf numFmtId="1" fontId="7" fillId="40" borderId="65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 wrapText="1"/>
      <protection/>
    </xf>
    <xf numFmtId="0" fontId="6" fillId="0" borderId="65" xfId="0" applyFont="1" applyBorder="1" applyAlignment="1" applyProtection="1">
      <alignment horizontal="center" vertical="center" wrapText="1"/>
      <protection/>
    </xf>
    <xf numFmtId="0" fontId="6" fillId="0" borderId="66" xfId="0" applyFont="1" applyBorder="1" applyAlignment="1" applyProtection="1">
      <alignment/>
      <protection/>
    </xf>
    <xf numFmtId="0" fontId="6" fillId="0" borderId="67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/>
      <protection locked="0"/>
    </xf>
    <xf numFmtId="49" fontId="7" fillId="40" borderId="68" xfId="0" applyNumberFormat="1" applyFont="1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115" fillId="41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15" fillId="41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41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/>
    </xf>
    <xf numFmtId="0" fontId="0" fillId="0" borderId="39" xfId="0" applyBorder="1" applyAlignment="1">
      <alignment horizontal="right" vertical="center"/>
    </xf>
    <xf numFmtId="0" fontId="0" fillId="0" borderId="39" xfId="0" applyFont="1" applyFill="1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center"/>
      <protection/>
    </xf>
    <xf numFmtId="164" fontId="0" fillId="0" borderId="39" xfId="0" applyNumberFormat="1" applyFont="1" applyFill="1" applyBorder="1" applyAlignment="1" applyProtection="1">
      <alignment horizontal="left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0" fillId="0" borderId="65" xfId="0" applyFill="1" applyBorder="1" applyAlignment="1" applyProtection="1">
      <alignment horizontal="center" vertical="center"/>
      <protection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left" vertical="center"/>
      <protection/>
    </xf>
    <xf numFmtId="164" fontId="11" fillId="0" borderId="32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1" fontId="0" fillId="0" borderId="65" xfId="0" applyNumberFormat="1" applyFill="1" applyBorder="1" applyAlignment="1" applyProtection="1">
      <alignment horizontal="center" vertical="center"/>
      <protection/>
    </xf>
    <xf numFmtId="0" fontId="7" fillId="0" borderId="27" xfId="0" applyNumberFormat="1" applyFont="1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7" fillId="41" borderId="25" xfId="0" applyFont="1" applyFill="1" applyBorder="1" applyAlignment="1" applyProtection="1">
      <alignment horizontal="center" vertical="center"/>
      <protection/>
    </xf>
    <xf numFmtId="0" fontId="0" fillId="41" borderId="25" xfId="0" applyFill="1" applyBorder="1" applyAlignment="1" applyProtection="1">
      <alignment horizontal="center" vertical="center"/>
      <protection/>
    </xf>
    <xf numFmtId="0" fontId="7" fillId="41" borderId="25" xfId="0" applyNumberFormat="1" applyFont="1" applyFill="1" applyBorder="1" applyAlignment="1" applyProtection="1">
      <alignment horizontal="center" vertical="center"/>
      <protection/>
    </xf>
    <xf numFmtId="49" fontId="7" fillId="41" borderId="26" xfId="0" applyNumberFormat="1" applyFont="1" applyFill="1" applyBorder="1" applyAlignment="1" applyProtection="1">
      <alignment horizontal="center" vertical="center"/>
      <protection/>
    </xf>
    <xf numFmtId="0" fontId="0" fillId="41" borderId="26" xfId="0" applyFill="1" applyBorder="1" applyAlignment="1" applyProtection="1">
      <alignment horizontal="center" vertical="center"/>
      <protection/>
    </xf>
    <xf numFmtId="0" fontId="115" fillId="41" borderId="25" xfId="0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/>
      <protection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</cellXfs>
  <cellStyles count="6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Calcul" xfId="45"/>
    <cellStyle name="Cellule liée" xfId="46"/>
    <cellStyle name="Commentaire" xfId="47"/>
    <cellStyle name="Entrée" xfId="48"/>
    <cellStyle name="Error" xfId="49"/>
    <cellStyle name="Footnote" xfId="50"/>
    <cellStyle name="Good" xfId="51"/>
    <cellStyle name="Heading (user)" xfId="52"/>
    <cellStyle name="Heading 1" xfId="53"/>
    <cellStyle name="Heading 2" xfId="54"/>
    <cellStyle name="Hyperlink" xfId="55"/>
    <cellStyle name="Insatisfaisant" xfId="56"/>
    <cellStyle name="Hyperlink" xfId="57"/>
    <cellStyle name="Comma" xfId="58"/>
    <cellStyle name="Comma [0]" xfId="59"/>
    <cellStyle name="Currency" xfId="60"/>
    <cellStyle name="Currency [0]" xfId="61"/>
    <cellStyle name="Neutral" xfId="62"/>
    <cellStyle name="Neutre" xfId="63"/>
    <cellStyle name="Normal 2" xfId="64"/>
    <cellStyle name="Normal 3" xfId="65"/>
    <cellStyle name="Note" xfId="66"/>
    <cellStyle name="Percent" xfId="67"/>
    <cellStyle name="Satisfaisant" xfId="68"/>
    <cellStyle name="Sortie" xfId="69"/>
    <cellStyle name="Standard 2" xfId="70"/>
    <cellStyle name="Status" xfId="71"/>
    <cellStyle name="Text" xfId="72"/>
    <cellStyle name="Texte explicatif" xfId="73"/>
    <cellStyle name="Titre" xfId="74"/>
    <cellStyle name="Titre 1" xfId="75"/>
    <cellStyle name="Titre 2" xfId="76"/>
    <cellStyle name="Titre 3" xfId="77"/>
    <cellStyle name="Titre 4" xfId="78"/>
    <cellStyle name="Total" xfId="79"/>
    <cellStyle name="Vérification" xfId="80"/>
    <cellStyle name="Warning" xfId="81"/>
  </cellStyles>
  <dxfs count="6">
    <dxf>
      <font>
        <color rgb="FF9C0006"/>
      </font>
      <fill>
        <patternFill>
          <bgColor rgb="FFFFC7CE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781050</xdr:colOff>
      <xdr:row>4</xdr:row>
      <xdr:rowOff>142875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314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47625</xdr:colOff>
      <xdr:row>5</xdr:row>
      <xdr:rowOff>85725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04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95250</xdr:colOff>
      <xdr:row>5</xdr:row>
      <xdr:rowOff>85725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314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2</xdr:col>
      <xdr:colOff>66675</xdr:colOff>
      <xdr:row>5</xdr:row>
      <xdr:rowOff>85725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04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-nav@ffmn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GridLines="0" tabSelected="1" zoomScalePageLayoutView="0" workbookViewId="0" topLeftCell="A1">
      <selection activeCell="C25" sqref="C25:H25"/>
    </sheetView>
  </sheetViews>
  <sheetFormatPr defaultColWidth="11.421875" defaultRowHeight="12.75"/>
  <cols>
    <col min="1" max="1" width="8.140625" style="57" customWidth="1"/>
    <col min="2" max="2" width="13.421875" style="57" customWidth="1"/>
    <col min="3" max="3" width="9.421875" style="57" customWidth="1"/>
    <col min="4" max="5" width="3.28125" style="57" customWidth="1"/>
    <col min="6" max="6" width="8.421875" style="57" customWidth="1"/>
    <col min="7" max="7" width="12.140625" style="57" customWidth="1"/>
    <col min="8" max="9" width="3.28125" style="57" customWidth="1"/>
    <col min="10" max="10" width="8.8515625" style="57" customWidth="1"/>
    <col min="11" max="11" width="3.28125" style="57" customWidth="1"/>
    <col min="12" max="12" width="11.421875" style="57" customWidth="1"/>
    <col min="13" max="13" width="7.140625" style="57" customWidth="1"/>
    <col min="14" max="14" width="5.00390625" style="57" customWidth="1"/>
    <col min="15" max="17" width="11.421875" style="57" customWidth="1"/>
    <col min="18" max="18" width="11.421875" style="57" hidden="1" customWidth="1"/>
    <col min="19" max="16384" width="11.421875" style="57" customWidth="1"/>
  </cols>
  <sheetData>
    <row r="1" spans="1:20" ht="15.75" customHeight="1">
      <c r="A1" s="78" t="s">
        <v>29</v>
      </c>
      <c r="B1" s="78"/>
      <c r="C1" s="78"/>
      <c r="D1" s="78"/>
      <c r="E1" s="78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264" t="s">
        <v>76</v>
      </c>
      <c r="S1" s="80"/>
      <c r="T1" s="80"/>
    </row>
    <row r="2" spans="1:20" ht="26.25" customHeight="1">
      <c r="A2" s="251" t="s">
        <v>82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80"/>
      <c r="R2" s="265"/>
      <c r="S2" s="80"/>
      <c r="T2" s="80"/>
    </row>
    <row r="3" spans="1:20" ht="15" customHeight="1">
      <c r="A3" s="125" t="s">
        <v>30</v>
      </c>
      <c r="B3" s="125"/>
      <c r="C3" s="125"/>
      <c r="D3" s="125"/>
      <c r="E3" s="125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  <c r="R3" s="266"/>
      <c r="S3" s="80"/>
      <c r="T3" s="80"/>
    </row>
    <row r="4" spans="1:20" ht="18" customHeight="1">
      <c r="A4" s="253" t="str">
        <f>"COMPTE-RENDU DE COMPETITION NS "&amp;$R$31</f>
        <v>COMPTE-RENDU DE COMPETITION NS 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80"/>
      <c r="R4" s="266"/>
      <c r="S4" s="80"/>
      <c r="T4" s="80"/>
    </row>
    <row r="5" spans="1:20" ht="15" customHeight="1">
      <c r="A5" s="125"/>
      <c r="B5" s="125"/>
      <c r="C5" s="125"/>
      <c r="D5" s="125"/>
      <c r="E5" s="125"/>
      <c r="F5" s="79"/>
      <c r="G5" s="79"/>
      <c r="H5" s="79"/>
      <c r="I5" s="79"/>
      <c r="J5" s="79"/>
      <c r="K5" s="79"/>
      <c r="L5" s="79"/>
      <c r="M5" s="79"/>
      <c r="N5" s="79"/>
      <c r="O5" s="152"/>
      <c r="P5" s="183"/>
      <c r="Q5" s="80"/>
      <c r="R5" s="266"/>
      <c r="S5" s="80"/>
      <c r="T5" s="80"/>
    </row>
    <row r="6" spans="1:20" ht="15" customHeight="1">
      <c r="A6" s="125"/>
      <c r="B6" s="125"/>
      <c r="C6" s="125"/>
      <c r="D6" s="125"/>
      <c r="E6" s="125"/>
      <c r="F6" s="79"/>
      <c r="G6" s="79"/>
      <c r="H6" s="79"/>
      <c r="I6" s="79"/>
      <c r="J6" s="79"/>
      <c r="K6" s="79"/>
      <c r="L6" s="79"/>
      <c r="M6" s="79"/>
      <c r="N6" s="79"/>
      <c r="O6" s="183"/>
      <c r="P6" s="183"/>
      <c r="Q6" s="80"/>
      <c r="R6" s="266"/>
      <c r="S6" s="80"/>
      <c r="T6" s="80"/>
    </row>
    <row r="7" spans="1:20" s="56" customFormat="1" ht="15" customHeight="1">
      <c r="A7" s="86" t="s">
        <v>99</v>
      </c>
      <c r="B7" s="81"/>
      <c r="C7" s="81"/>
      <c r="D7" s="81"/>
      <c r="E7" s="81"/>
      <c r="F7" s="82"/>
      <c r="G7" s="82"/>
      <c r="H7" s="82"/>
      <c r="I7" s="82"/>
      <c r="J7" s="82"/>
      <c r="K7" s="82"/>
      <c r="L7" s="83"/>
      <c r="M7" s="83"/>
      <c r="N7" s="83"/>
      <c r="O7" s="183"/>
      <c r="P7" s="183"/>
      <c r="Q7" s="83"/>
      <c r="R7" s="84"/>
      <c r="S7" s="83"/>
      <c r="T7" s="166"/>
    </row>
    <row r="8" spans="1:20" s="56" customFormat="1" ht="12" customHeight="1">
      <c r="A8" s="126" t="s">
        <v>100</v>
      </c>
      <c r="B8" s="126"/>
      <c r="C8" s="126"/>
      <c r="D8" s="126"/>
      <c r="E8" s="126"/>
      <c r="F8" s="85"/>
      <c r="G8" s="85"/>
      <c r="H8" s="85"/>
      <c r="I8" s="86"/>
      <c r="J8" s="86"/>
      <c r="K8" s="86"/>
      <c r="L8" s="86"/>
      <c r="M8" s="86"/>
      <c r="N8" s="86"/>
      <c r="O8" s="83"/>
      <c r="P8" s="83"/>
      <c r="Q8" s="83"/>
      <c r="R8" s="84"/>
      <c r="S8" s="83"/>
      <c r="T8" s="83"/>
    </row>
    <row r="9" spans="1:20" s="56" customFormat="1" ht="12" customHeight="1">
      <c r="A9" s="12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3"/>
      <c r="P9" s="83"/>
      <c r="Q9" s="83"/>
      <c r="R9" s="84"/>
      <c r="S9" s="83"/>
      <c r="T9" s="83"/>
    </row>
    <row r="10" spans="1:20" s="56" customFormat="1" ht="12" customHeight="1">
      <c r="A10" s="190" t="s">
        <v>101</v>
      </c>
      <c r="B10" s="191" t="s">
        <v>102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83"/>
      <c r="R10" s="84"/>
      <c r="S10" s="83"/>
      <c r="T10" s="123"/>
    </row>
    <row r="11" spans="1:20" s="56" customFormat="1" ht="12" customHeight="1">
      <c r="A11" s="86"/>
      <c r="B11" s="87"/>
      <c r="C11" s="87"/>
      <c r="D11" s="87"/>
      <c r="E11" s="87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4"/>
      <c r="S11" s="83"/>
      <c r="T11" s="83"/>
    </row>
    <row r="12" spans="1:20" s="56" customFormat="1" ht="12" customHeight="1">
      <c r="A12" s="86" t="s">
        <v>106</v>
      </c>
      <c r="B12" s="191"/>
      <c r="C12" s="86"/>
      <c r="D12" s="86"/>
      <c r="E12" s="86"/>
      <c r="F12" s="86"/>
      <c r="G12" s="86"/>
      <c r="H12" s="86"/>
      <c r="I12" s="86"/>
      <c r="J12" s="86"/>
      <c r="K12" s="86"/>
      <c r="L12" s="83"/>
      <c r="M12" s="83"/>
      <c r="N12" s="83"/>
      <c r="O12" s="83"/>
      <c r="P12" s="83"/>
      <c r="Q12" s="83"/>
      <c r="R12" s="84"/>
      <c r="S12" s="83"/>
      <c r="T12" s="83"/>
    </row>
    <row r="13" spans="1:20" s="56" customFormat="1" ht="19.5" customHeight="1">
      <c r="A13" s="88"/>
      <c r="B13" s="89"/>
      <c r="C13" s="89"/>
      <c r="D13" s="89"/>
      <c r="E13" s="89"/>
      <c r="F13" s="90"/>
      <c r="G13" s="90"/>
      <c r="H13" s="91"/>
      <c r="I13" s="86"/>
      <c r="J13" s="86"/>
      <c r="K13" s="86"/>
      <c r="L13" s="83"/>
      <c r="M13" s="83"/>
      <c r="N13" s="83"/>
      <c r="O13" s="83"/>
      <c r="P13" s="83"/>
      <c r="Q13" s="83"/>
      <c r="R13" s="84"/>
      <c r="S13" s="83"/>
      <c r="T13" s="83"/>
    </row>
    <row r="14" spans="1:20" s="56" customFormat="1" ht="19.5" customHeight="1">
      <c r="A14" s="140" t="s">
        <v>31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68"/>
      <c r="L14" s="170" t="s">
        <v>88</v>
      </c>
      <c r="M14" s="170"/>
      <c r="N14" s="170"/>
      <c r="O14" s="153"/>
      <c r="P14" s="153"/>
      <c r="Q14" s="169"/>
      <c r="R14" s="143"/>
      <c r="S14" s="83"/>
      <c r="T14" s="83"/>
    </row>
    <row r="15" spans="1:20" s="56" customFormat="1" ht="19.5" customHeight="1">
      <c r="A15" s="269" t="s">
        <v>32</v>
      </c>
      <c r="B15" s="270"/>
      <c r="C15" s="290"/>
      <c r="D15" s="291"/>
      <c r="E15" s="291"/>
      <c r="F15" s="291"/>
      <c r="G15" s="291"/>
      <c r="H15" s="291"/>
      <c r="I15" s="291"/>
      <c r="J15" s="292"/>
      <c r="K15" s="174"/>
      <c r="L15" s="288" t="s">
        <v>51</v>
      </c>
      <c r="M15" s="289"/>
      <c r="N15" s="249" t="s">
        <v>52</v>
      </c>
      <c r="O15" s="250"/>
      <c r="P15" s="250"/>
      <c r="Q15" s="142"/>
      <c r="R15" s="144"/>
      <c r="S15" s="83"/>
      <c r="T15" s="83"/>
    </row>
    <row r="16" spans="1:20" s="56" customFormat="1" ht="19.5" customHeight="1">
      <c r="A16" s="247" t="s">
        <v>33</v>
      </c>
      <c r="B16" s="272"/>
      <c r="C16" s="255"/>
      <c r="D16" s="256"/>
      <c r="E16" s="256"/>
      <c r="F16" s="256"/>
      <c r="G16" s="256"/>
      <c r="H16" s="256"/>
      <c r="I16" s="256"/>
      <c r="J16" s="257"/>
      <c r="K16" s="174"/>
      <c r="L16" s="288" t="s">
        <v>53</v>
      </c>
      <c r="M16" s="289"/>
      <c r="N16" s="249" t="s">
        <v>58</v>
      </c>
      <c r="O16" s="250"/>
      <c r="P16" s="250"/>
      <c r="Q16" s="142"/>
      <c r="R16" s="144"/>
      <c r="S16" s="83"/>
      <c r="T16" s="83"/>
    </row>
    <row r="17" spans="1:20" s="56" customFormat="1" ht="19.5" customHeight="1">
      <c r="A17" s="273"/>
      <c r="B17" s="274"/>
      <c r="C17" s="258"/>
      <c r="D17" s="259"/>
      <c r="E17" s="259"/>
      <c r="F17" s="259"/>
      <c r="G17" s="259"/>
      <c r="H17" s="259"/>
      <c r="I17" s="259"/>
      <c r="J17" s="260"/>
      <c r="K17" s="174"/>
      <c r="L17" s="288" t="s">
        <v>56</v>
      </c>
      <c r="M17" s="289"/>
      <c r="N17" s="249" t="s">
        <v>54</v>
      </c>
      <c r="O17" s="250"/>
      <c r="P17" s="250"/>
      <c r="Q17" s="142"/>
      <c r="R17" s="144"/>
      <c r="S17" s="83"/>
      <c r="T17" s="83"/>
    </row>
    <row r="18" spans="1:20" s="56" customFormat="1" ht="19.5" customHeight="1">
      <c r="A18" s="273"/>
      <c r="B18" s="274"/>
      <c r="C18" s="258"/>
      <c r="D18" s="259"/>
      <c r="E18" s="259"/>
      <c r="F18" s="259"/>
      <c r="G18" s="259"/>
      <c r="H18" s="259"/>
      <c r="I18" s="259"/>
      <c r="J18" s="260"/>
      <c r="K18" s="174"/>
      <c r="L18" s="288" t="s">
        <v>57</v>
      </c>
      <c r="M18" s="289"/>
      <c r="N18" s="249" t="s">
        <v>55</v>
      </c>
      <c r="O18" s="250"/>
      <c r="P18" s="250"/>
      <c r="Q18" s="142"/>
      <c r="R18" s="144"/>
      <c r="S18" s="83"/>
      <c r="T18" s="83"/>
    </row>
    <row r="19" spans="1:20" s="56" customFormat="1" ht="19.5" customHeight="1">
      <c r="A19" s="275"/>
      <c r="B19" s="276"/>
      <c r="C19" s="261"/>
      <c r="D19" s="262"/>
      <c r="E19" s="262"/>
      <c r="F19" s="262"/>
      <c r="G19" s="262"/>
      <c r="H19" s="262"/>
      <c r="I19" s="262"/>
      <c r="J19" s="263"/>
      <c r="K19" s="174"/>
      <c r="L19" s="102"/>
      <c r="M19" s="102"/>
      <c r="N19" s="102"/>
      <c r="O19" s="102"/>
      <c r="P19" s="102"/>
      <c r="Q19" s="83"/>
      <c r="R19" s="84"/>
      <c r="S19" s="83"/>
      <c r="T19" s="83"/>
    </row>
    <row r="20" spans="1:20" s="56" customFormat="1" ht="19.5" customHeight="1">
      <c r="A20" s="269" t="s">
        <v>34</v>
      </c>
      <c r="B20" s="270"/>
      <c r="C20" s="281"/>
      <c r="D20" s="286"/>
      <c r="E20" s="286"/>
      <c r="F20" s="286"/>
      <c r="G20" s="286"/>
      <c r="H20" s="286"/>
      <c r="I20" s="286"/>
      <c r="J20" s="287"/>
      <c r="K20" s="174"/>
      <c r="L20" s="171" t="s">
        <v>62</v>
      </c>
      <c r="M20" s="102"/>
      <c r="N20" s="102"/>
      <c r="O20" s="102"/>
      <c r="P20" s="102"/>
      <c r="Q20" s="83"/>
      <c r="R20" s="84"/>
      <c r="S20" s="83"/>
      <c r="T20" s="83"/>
    </row>
    <row r="21" spans="1:21" s="58" customFormat="1" ht="19.5" customHeight="1">
      <c r="A21" s="89"/>
      <c r="B21" s="89"/>
      <c r="C21" s="89"/>
      <c r="D21" s="89"/>
      <c r="E21" s="89"/>
      <c r="F21" s="89"/>
      <c r="G21" s="89"/>
      <c r="H21" s="92"/>
      <c r="I21" s="89"/>
      <c r="J21" s="93"/>
      <c r="K21" s="93"/>
      <c r="L21" s="162" t="s">
        <v>43</v>
      </c>
      <c r="M21" s="277" t="s">
        <v>44</v>
      </c>
      <c r="N21" s="278"/>
      <c r="O21" s="175" t="s">
        <v>45</v>
      </c>
      <c r="P21" s="163" t="s">
        <v>61</v>
      </c>
      <c r="Q21" s="94"/>
      <c r="R21" s="95"/>
      <c r="S21" s="94"/>
      <c r="T21" s="94"/>
      <c r="U21" s="165"/>
    </row>
    <row r="22" spans="1:20" s="58" customFormat="1" ht="19.5" customHeight="1">
      <c r="A22" s="267" t="s">
        <v>90</v>
      </c>
      <c r="B22" s="268"/>
      <c r="C22" s="268"/>
      <c r="D22" s="268"/>
      <c r="E22" s="268"/>
      <c r="F22" s="268"/>
      <c r="G22" s="268"/>
      <c r="H22" s="268"/>
      <c r="I22" s="92"/>
      <c r="J22" s="171"/>
      <c r="K22" s="171"/>
      <c r="L22" s="176">
        <f>IF($P$22&lt;&gt;"",'Fiche résultats'!$D$71,"")</f>
      </c>
      <c r="M22" s="279">
        <f>IF($P$22&lt;&gt;"",'Fiche résultats'!$D$70,"")</f>
      </c>
      <c r="N22" s="280"/>
      <c r="O22" s="172"/>
      <c r="P22" s="164">
        <f>IF($R$31&lt;&gt;"",'Fiche résultats'!$D$69,"")</f>
      </c>
      <c r="Q22" s="94"/>
      <c r="R22" s="95"/>
      <c r="S22" s="94"/>
      <c r="T22" s="94"/>
    </row>
    <row r="23" spans="1:20" ht="19.5" customHeight="1">
      <c r="A23" s="269" t="s">
        <v>36</v>
      </c>
      <c r="B23" s="271"/>
      <c r="C23" s="281"/>
      <c r="D23" s="282"/>
      <c r="E23" s="282"/>
      <c r="F23" s="282"/>
      <c r="G23" s="282"/>
      <c r="H23" s="283"/>
      <c r="I23" s="127"/>
      <c r="J23" s="147"/>
      <c r="K23" s="147"/>
      <c r="L23" s="177"/>
      <c r="M23" s="177"/>
      <c r="N23" s="177"/>
      <c r="O23" s="284"/>
      <c r="P23" s="285"/>
      <c r="Q23" s="80"/>
      <c r="R23" s="76"/>
      <c r="S23" s="80"/>
      <c r="T23" s="80"/>
    </row>
    <row r="24" spans="1:21" ht="19.5" customHeight="1">
      <c r="A24" s="269" t="s">
        <v>37</v>
      </c>
      <c r="B24" s="271"/>
      <c r="C24" s="290"/>
      <c r="D24" s="332"/>
      <c r="E24" s="332"/>
      <c r="F24" s="332"/>
      <c r="G24" s="332"/>
      <c r="H24" s="333"/>
      <c r="I24" s="128"/>
      <c r="J24" s="267" t="s">
        <v>35</v>
      </c>
      <c r="K24" s="331"/>
      <c r="L24" s="331"/>
      <c r="M24" s="331"/>
      <c r="N24" s="331"/>
      <c r="O24" s="331"/>
      <c r="P24" s="331"/>
      <c r="Q24" s="80"/>
      <c r="R24" s="76"/>
      <c r="S24" s="80"/>
      <c r="T24" s="80"/>
      <c r="U24" s="165"/>
    </row>
    <row r="25" spans="1:20" ht="19.5" customHeight="1">
      <c r="A25" s="269" t="s">
        <v>92</v>
      </c>
      <c r="B25" s="271"/>
      <c r="C25" s="281"/>
      <c r="D25" s="282"/>
      <c r="E25" s="282"/>
      <c r="F25" s="282"/>
      <c r="G25" s="282"/>
      <c r="H25" s="283"/>
      <c r="I25" s="129"/>
      <c r="J25" s="328" t="s">
        <v>77</v>
      </c>
      <c r="K25" s="328"/>
      <c r="L25" s="159" t="s">
        <v>78</v>
      </c>
      <c r="M25" s="329" t="s">
        <v>79</v>
      </c>
      <c r="N25" s="330"/>
      <c r="O25" s="159" t="s">
        <v>80</v>
      </c>
      <c r="P25" s="159" t="s">
        <v>81</v>
      </c>
      <c r="Q25" s="80"/>
      <c r="R25" s="76"/>
      <c r="S25" s="80"/>
      <c r="T25" s="80"/>
    </row>
    <row r="26" spans="1:20" ht="19.5" customHeight="1">
      <c r="A26" s="269" t="s">
        <v>39</v>
      </c>
      <c r="B26" s="271"/>
      <c r="C26" s="281"/>
      <c r="D26" s="282"/>
      <c r="E26" s="282"/>
      <c r="F26" s="282"/>
      <c r="G26" s="282"/>
      <c r="H26" s="283"/>
      <c r="I26" s="125"/>
      <c r="J26" s="335"/>
      <c r="K26" s="336"/>
      <c r="L26" s="160"/>
      <c r="M26" s="337"/>
      <c r="N26" s="338"/>
      <c r="O26" s="161"/>
      <c r="P26" s="203"/>
      <c r="Q26" s="60"/>
      <c r="R26" s="76"/>
      <c r="S26" s="80"/>
      <c r="T26" s="80"/>
    </row>
    <row r="27" spans="1:20" ht="19.5" customHeight="1">
      <c r="A27" s="302" t="s">
        <v>91</v>
      </c>
      <c r="B27" s="248"/>
      <c r="C27" s="326" t="s">
        <v>72</v>
      </c>
      <c r="D27" s="327"/>
      <c r="E27" s="327"/>
      <c r="F27" s="327"/>
      <c r="G27" s="270"/>
      <c r="H27" s="206"/>
      <c r="I27" s="125"/>
      <c r="J27" s="145"/>
      <c r="K27" s="145"/>
      <c r="L27" s="146"/>
      <c r="M27" s="146"/>
      <c r="N27" s="146"/>
      <c r="O27" s="67"/>
      <c r="P27" s="146"/>
      <c r="Q27" s="60"/>
      <c r="R27" s="76"/>
      <c r="S27" s="80"/>
      <c r="T27" s="80"/>
    </row>
    <row r="28" spans="1:20" ht="19.5" customHeight="1">
      <c r="A28" s="303"/>
      <c r="B28" s="304"/>
      <c r="C28" s="326" t="s">
        <v>42</v>
      </c>
      <c r="D28" s="327"/>
      <c r="E28" s="327"/>
      <c r="F28" s="327"/>
      <c r="G28" s="270"/>
      <c r="H28" s="154"/>
      <c r="I28" s="125"/>
      <c r="J28" s="267" t="s">
        <v>38</v>
      </c>
      <c r="K28" s="331"/>
      <c r="L28" s="331"/>
      <c r="M28" s="331"/>
      <c r="N28" s="331"/>
      <c r="O28" s="331"/>
      <c r="P28" s="148"/>
      <c r="Q28" s="60"/>
      <c r="R28" s="76"/>
      <c r="S28" s="80"/>
      <c r="T28" s="80"/>
    </row>
    <row r="29" spans="1:20" ht="19.5" customHeight="1">
      <c r="A29" s="305"/>
      <c r="B29" s="306"/>
      <c r="C29" s="326" t="s">
        <v>63</v>
      </c>
      <c r="D29" s="327"/>
      <c r="E29" s="327"/>
      <c r="F29" s="327"/>
      <c r="G29" s="270"/>
      <c r="H29" s="154"/>
      <c r="I29" s="125"/>
      <c r="J29" s="339" t="s">
        <v>40</v>
      </c>
      <c r="K29" s="340"/>
      <c r="L29" s="206"/>
      <c r="M29" s="341" t="s">
        <v>41</v>
      </c>
      <c r="N29" s="342"/>
      <c r="O29" s="204"/>
      <c r="P29" s="149"/>
      <c r="Q29" s="60"/>
      <c r="R29" s="76"/>
      <c r="S29" s="80"/>
      <c r="T29" s="80"/>
    </row>
    <row r="30" spans="1:20" ht="19.5" customHeight="1">
      <c r="A30" s="97"/>
      <c r="B30" s="177"/>
      <c r="C30" s="177"/>
      <c r="D30" s="177"/>
      <c r="E30" s="177"/>
      <c r="F30" s="98"/>
      <c r="G30" s="98"/>
      <c r="H30" s="99"/>
      <c r="I30" s="125"/>
      <c r="J30" s="151"/>
      <c r="K30" s="151"/>
      <c r="L30" s="151"/>
      <c r="M30" s="151"/>
      <c r="N30" s="151"/>
      <c r="O30" s="151"/>
      <c r="P30" s="151"/>
      <c r="Q30" s="60"/>
      <c r="R30" s="76"/>
      <c r="S30" s="80"/>
      <c r="T30" s="80"/>
    </row>
    <row r="31" spans="1:20" ht="19.5" customHeight="1">
      <c r="A31" s="314" t="s">
        <v>73</v>
      </c>
      <c r="B31" s="315"/>
      <c r="C31" s="315"/>
      <c r="D31" s="316"/>
      <c r="E31" s="93"/>
      <c r="F31" s="334" t="s">
        <v>47</v>
      </c>
      <c r="G31" s="334"/>
      <c r="H31" s="315"/>
      <c r="I31" s="315"/>
      <c r="J31" s="315"/>
      <c r="K31" s="315"/>
      <c r="L31" s="315"/>
      <c r="M31" s="315"/>
      <c r="N31" s="315"/>
      <c r="O31" s="315"/>
      <c r="P31" s="315"/>
      <c r="Q31" s="100"/>
      <c r="R31" s="124">
        <f>IF(COUNTA($D$32:$D$43)=0,"",IF(COUNTA($D$32:$D$43)=1,INDEX($A$32:$A$43,SUM($R$32:$R$43),1),"FAUX"))</f>
      </c>
      <c r="S31" s="80"/>
      <c r="T31" s="166"/>
    </row>
    <row r="32" spans="1:20" ht="19.5" customHeight="1">
      <c r="A32" s="141" t="s">
        <v>64</v>
      </c>
      <c r="B32" s="237"/>
      <c r="C32" s="238"/>
      <c r="D32" s="204"/>
      <c r="E32" s="205"/>
      <c r="F32" s="317"/>
      <c r="G32" s="318"/>
      <c r="H32" s="318"/>
      <c r="I32" s="318"/>
      <c r="J32" s="318"/>
      <c r="K32" s="318"/>
      <c r="L32" s="318"/>
      <c r="M32" s="318"/>
      <c r="N32" s="318"/>
      <c r="O32" s="318"/>
      <c r="P32" s="319"/>
      <c r="Q32" s="101"/>
      <c r="R32" s="124">
        <f aca="true" t="shared" si="0" ref="R32:R43">IF(D32&lt;&gt;"",ROW(D32)-ROW(R$31),"")</f>
      </c>
      <c r="S32" s="80"/>
      <c r="T32" s="80"/>
    </row>
    <row r="33" spans="1:20" ht="19.5" customHeight="1">
      <c r="A33" s="158" t="s">
        <v>67</v>
      </c>
      <c r="B33" s="237"/>
      <c r="C33" s="238"/>
      <c r="D33" s="206"/>
      <c r="E33" s="202"/>
      <c r="F33" s="320"/>
      <c r="G33" s="321"/>
      <c r="H33" s="321"/>
      <c r="I33" s="321"/>
      <c r="J33" s="321"/>
      <c r="K33" s="321"/>
      <c r="L33" s="321"/>
      <c r="M33" s="321"/>
      <c r="N33" s="321"/>
      <c r="O33" s="321"/>
      <c r="P33" s="322"/>
      <c r="Q33" s="101"/>
      <c r="R33" s="124">
        <f t="shared" si="0"/>
      </c>
      <c r="S33" s="80"/>
      <c r="T33" s="80"/>
    </row>
    <row r="34" spans="1:20" ht="19.5" customHeight="1">
      <c r="A34" s="141" t="s">
        <v>68</v>
      </c>
      <c r="B34" s="237"/>
      <c r="C34" s="238"/>
      <c r="D34" s="204"/>
      <c r="E34" s="202"/>
      <c r="F34" s="320"/>
      <c r="G34" s="321"/>
      <c r="H34" s="321"/>
      <c r="I34" s="321"/>
      <c r="J34" s="321"/>
      <c r="K34" s="321"/>
      <c r="L34" s="321"/>
      <c r="M34" s="321"/>
      <c r="N34" s="321"/>
      <c r="O34" s="321"/>
      <c r="P34" s="322"/>
      <c r="Q34" s="101"/>
      <c r="R34" s="124">
        <f t="shared" si="0"/>
      </c>
      <c r="S34" s="80"/>
      <c r="T34" s="80"/>
    </row>
    <row r="35" spans="1:20" ht="19.5" customHeight="1">
      <c r="A35" s="199" t="s">
        <v>105</v>
      </c>
      <c r="B35" s="200"/>
      <c r="C35" s="201"/>
      <c r="D35" s="206"/>
      <c r="E35" s="202"/>
      <c r="F35" s="320"/>
      <c r="G35" s="321"/>
      <c r="H35" s="321"/>
      <c r="I35" s="321"/>
      <c r="J35" s="321"/>
      <c r="K35" s="321"/>
      <c r="L35" s="321"/>
      <c r="M35" s="321"/>
      <c r="N35" s="321"/>
      <c r="O35" s="321"/>
      <c r="P35" s="322"/>
      <c r="Q35" s="101"/>
      <c r="R35" s="124">
        <f t="shared" si="0"/>
      </c>
      <c r="S35" s="80"/>
      <c r="T35" s="80"/>
    </row>
    <row r="36" spans="1:20" ht="19.5" customHeight="1">
      <c r="A36" s="141" t="s">
        <v>66</v>
      </c>
      <c r="B36" s="237"/>
      <c r="C36" s="238"/>
      <c r="D36" s="204"/>
      <c r="E36" s="202"/>
      <c r="F36" s="320"/>
      <c r="G36" s="321"/>
      <c r="H36" s="321"/>
      <c r="I36" s="321"/>
      <c r="J36" s="321"/>
      <c r="K36" s="321"/>
      <c r="L36" s="321"/>
      <c r="M36" s="321"/>
      <c r="N36" s="321"/>
      <c r="O36" s="321"/>
      <c r="P36" s="322"/>
      <c r="Q36" s="101"/>
      <c r="R36" s="124">
        <f t="shared" si="0"/>
      </c>
      <c r="S36" s="80"/>
      <c r="T36" s="80"/>
    </row>
    <row r="37" spans="1:20" ht="19.5" customHeight="1">
      <c r="A37" s="141" t="s">
        <v>69</v>
      </c>
      <c r="B37" s="237"/>
      <c r="C37" s="238"/>
      <c r="D37" s="206"/>
      <c r="E37" s="202"/>
      <c r="F37" s="320"/>
      <c r="G37" s="321"/>
      <c r="H37" s="321"/>
      <c r="I37" s="321"/>
      <c r="J37" s="321"/>
      <c r="K37" s="321"/>
      <c r="L37" s="321"/>
      <c r="M37" s="321"/>
      <c r="N37" s="321"/>
      <c r="O37" s="321"/>
      <c r="P37" s="322"/>
      <c r="Q37" s="101"/>
      <c r="R37" s="124">
        <f t="shared" si="0"/>
      </c>
      <c r="S37" s="80"/>
      <c r="T37" s="80"/>
    </row>
    <row r="38" spans="1:20" ht="19.5" customHeight="1">
      <c r="A38" s="141" t="s">
        <v>65</v>
      </c>
      <c r="B38" s="237"/>
      <c r="C38" s="238"/>
      <c r="D38" s="204"/>
      <c r="E38" s="202"/>
      <c r="F38" s="320"/>
      <c r="G38" s="321"/>
      <c r="H38" s="321"/>
      <c r="I38" s="321"/>
      <c r="J38" s="321"/>
      <c r="K38" s="321"/>
      <c r="L38" s="321"/>
      <c r="M38" s="321"/>
      <c r="N38" s="321"/>
      <c r="O38" s="321"/>
      <c r="P38" s="322"/>
      <c r="Q38" s="101"/>
      <c r="R38" s="124">
        <f t="shared" si="0"/>
      </c>
      <c r="S38" s="80"/>
      <c r="T38" s="80"/>
    </row>
    <row r="39" spans="1:20" ht="19.5" customHeight="1">
      <c r="A39" s="186" t="s">
        <v>94</v>
      </c>
      <c r="B39" s="237"/>
      <c r="C39" s="238"/>
      <c r="D39" s="204"/>
      <c r="E39" s="202"/>
      <c r="F39" s="320"/>
      <c r="G39" s="321"/>
      <c r="H39" s="321"/>
      <c r="I39" s="321"/>
      <c r="J39" s="321"/>
      <c r="K39" s="321"/>
      <c r="L39" s="321"/>
      <c r="M39" s="321"/>
      <c r="N39" s="321"/>
      <c r="O39" s="321"/>
      <c r="P39" s="322"/>
      <c r="Q39" s="101"/>
      <c r="R39" s="124">
        <f t="shared" si="0"/>
      </c>
      <c r="S39" s="80"/>
      <c r="T39" s="80"/>
    </row>
    <row r="40" spans="1:20" ht="19.5" customHeight="1">
      <c r="A40" s="187" t="s">
        <v>95</v>
      </c>
      <c r="B40" s="237"/>
      <c r="C40" s="238"/>
      <c r="D40" s="204"/>
      <c r="E40" s="202"/>
      <c r="F40" s="320"/>
      <c r="G40" s="321"/>
      <c r="H40" s="321"/>
      <c r="I40" s="321"/>
      <c r="J40" s="321"/>
      <c r="K40" s="321"/>
      <c r="L40" s="321"/>
      <c r="M40" s="321"/>
      <c r="N40" s="321"/>
      <c r="O40" s="321"/>
      <c r="P40" s="322"/>
      <c r="Q40" s="101"/>
      <c r="R40" s="124">
        <f t="shared" si="0"/>
      </c>
      <c r="S40" s="80"/>
      <c r="T40" s="80"/>
    </row>
    <row r="41" spans="1:20" ht="19.5" customHeight="1">
      <c r="A41" s="187" t="s">
        <v>96</v>
      </c>
      <c r="B41" s="237"/>
      <c r="C41" s="238"/>
      <c r="D41" s="204"/>
      <c r="E41" s="202"/>
      <c r="F41" s="320"/>
      <c r="G41" s="321"/>
      <c r="H41" s="321"/>
      <c r="I41" s="321"/>
      <c r="J41" s="321"/>
      <c r="K41" s="321"/>
      <c r="L41" s="321"/>
      <c r="M41" s="321"/>
      <c r="N41" s="321"/>
      <c r="O41" s="321"/>
      <c r="P41" s="322"/>
      <c r="Q41" s="101"/>
      <c r="R41" s="124">
        <f t="shared" si="0"/>
      </c>
      <c r="S41" s="80"/>
      <c r="T41" s="80"/>
    </row>
    <row r="42" spans="1:20" ht="19.5" customHeight="1">
      <c r="A42" s="187" t="s">
        <v>97</v>
      </c>
      <c r="B42" s="237"/>
      <c r="C42" s="238"/>
      <c r="D42" s="204"/>
      <c r="E42" s="202"/>
      <c r="F42" s="320"/>
      <c r="G42" s="321"/>
      <c r="H42" s="321"/>
      <c r="I42" s="321"/>
      <c r="J42" s="321"/>
      <c r="K42" s="321"/>
      <c r="L42" s="321"/>
      <c r="M42" s="321"/>
      <c r="N42" s="321"/>
      <c r="O42" s="321"/>
      <c r="P42" s="322"/>
      <c r="Q42" s="101"/>
      <c r="R42" s="124">
        <f t="shared" si="0"/>
      </c>
      <c r="S42" s="80"/>
      <c r="T42" s="80"/>
    </row>
    <row r="43" spans="1:20" ht="19.5" customHeight="1">
      <c r="A43" s="167" t="s">
        <v>50</v>
      </c>
      <c r="B43" s="237"/>
      <c r="C43" s="238"/>
      <c r="D43" s="204"/>
      <c r="E43" s="202"/>
      <c r="F43" s="323"/>
      <c r="G43" s="324"/>
      <c r="H43" s="324"/>
      <c r="I43" s="324"/>
      <c r="J43" s="324"/>
      <c r="K43" s="324"/>
      <c r="L43" s="324"/>
      <c r="M43" s="324"/>
      <c r="N43" s="324"/>
      <c r="O43" s="324"/>
      <c r="P43" s="325"/>
      <c r="Q43" s="101"/>
      <c r="R43" s="124">
        <f t="shared" si="0"/>
      </c>
      <c r="S43" s="80"/>
      <c r="T43" s="80"/>
    </row>
    <row r="44" spans="1:20" ht="19.5" customHeight="1">
      <c r="A44" s="93"/>
      <c r="B44" s="105"/>
      <c r="C44" s="105"/>
      <c r="D44" s="105"/>
      <c r="E44" s="105"/>
      <c r="F44" s="92"/>
      <c r="G44" s="92"/>
      <c r="H44" s="92"/>
      <c r="I44" s="104"/>
      <c r="J44" s="104"/>
      <c r="K44" s="104"/>
      <c r="L44" s="104"/>
      <c r="M44" s="104"/>
      <c r="N44" s="104"/>
      <c r="O44" s="103"/>
      <c r="P44" s="129"/>
      <c r="Q44" s="106"/>
      <c r="R44" s="76"/>
      <c r="S44" s="80"/>
      <c r="T44" s="80"/>
    </row>
    <row r="45" spans="1:20" ht="19.5" customHeight="1">
      <c r="A45" s="171" t="s">
        <v>46</v>
      </c>
      <c r="B45" s="153"/>
      <c r="C45" s="157"/>
      <c r="D45" s="157"/>
      <c r="E45" s="157"/>
      <c r="F45" s="157"/>
      <c r="G45" s="177"/>
      <c r="H45" s="177"/>
      <c r="I45" s="89"/>
      <c r="J45" s="168" t="s">
        <v>71</v>
      </c>
      <c r="K45" s="168"/>
      <c r="L45" s="169"/>
      <c r="M45" s="169"/>
      <c r="N45" s="169"/>
      <c r="O45" s="169"/>
      <c r="P45" s="169"/>
      <c r="Q45" s="106"/>
      <c r="R45" s="76"/>
      <c r="S45" s="80"/>
      <c r="T45" s="80"/>
    </row>
    <row r="46" spans="1:20" ht="19.5" customHeight="1">
      <c r="A46" s="247" t="s">
        <v>49</v>
      </c>
      <c r="B46" s="248"/>
      <c r="C46" s="281"/>
      <c r="D46" s="286"/>
      <c r="E46" s="286"/>
      <c r="F46" s="286"/>
      <c r="G46" s="307" t="s">
        <v>89</v>
      </c>
      <c r="H46" s="308"/>
      <c r="I46" s="130"/>
      <c r="J46" s="293"/>
      <c r="K46" s="294"/>
      <c r="L46" s="294"/>
      <c r="M46" s="294"/>
      <c r="N46" s="294"/>
      <c r="O46" s="294"/>
      <c r="P46" s="295"/>
      <c r="Q46" s="106"/>
      <c r="R46" s="76"/>
      <c r="S46" s="80"/>
      <c r="T46" s="80"/>
    </row>
    <row r="47" spans="1:20" ht="19.5" customHeight="1">
      <c r="A47" s="247" t="s">
        <v>48</v>
      </c>
      <c r="B47" s="248"/>
      <c r="C47" s="309"/>
      <c r="D47" s="310"/>
      <c r="E47" s="310"/>
      <c r="F47" s="311"/>
      <c r="G47" s="235"/>
      <c r="H47" s="236"/>
      <c r="I47" s="130"/>
      <c r="J47" s="296"/>
      <c r="K47" s="297"/>
      <c r="L47" s="297"/>
      <c r="M47" s="297"/>
      <c r="N47" s="297"/>
      <c r="O47" s="297"/>
      <c r="P47" s="298"/>
      <c r="Q47" s="106"/>
      <c r="R47" s="76"/>
      <c r="S47" s="80"/>
      <c r="T47" s="80"/>
    </row>
    <row r="48" spans="1:20" ht="19.5" customHeight="1">
      <c r="A48" s="303"/>
      <c r="B48" s="304"/>
      <c r="C48" s="239"/>
      <c r="D48" s="240"/>
      <c r="E48" s="240"/>
      <c r="F48" s="241"/>
      <c r="G48" s="244"/>
      <c r="H48" s="245"/>
      <c r="I48" s="130"/>
      <c r="J48" s="296"/>
      <c r="K48" s="297"/>
      <c r="L48" s="297"/>
      <c r="M48" s="297"/>
      <c r="N48" s="297"/>
      <c r="O48" s="297"/>
      <c r="P48" s="298"/>
      <c r="Q48" s="106"/>
      <c r="R48" s="76"/>
      <c r="S48" s="80"/>
      <c r="T48" s="80"/>
    </row>
    <row r="49" spans="1:20" ht="19.5" customHeight="1">
      <c r="A49" s="303"/>
      <c r="B49" s="304"/>
      <c r="C49" s="239"/>
      <c r="D49" s="240"/>
      <c r="E49" s="240"/>
      <c r="F49" s="241"/>
      <c r="G49" s="244"/>
      <c r="H49" s="246"/>
      <c r="I49" s="130"/>
      <c r="J49" s="296"/>
      <c r="K49" s="297"/>
      <c r="L49" s="297"/>
      <c r="M49" s="297"/>
      <c r="N49" s="297"/>
      <c r="O49" s="297"/>
      <c r="P49" s="298"/>
      <c r="Q49" s="106"/>
      <c r="R49" s="76"/>
      <c r="S49" s="80"/>
      <c r="T49" s="80"/>
    </row>
    <row r="50" spans="1:20" ht="19.5" customHeight="1">
      <c r="A50" s="303"/>
      <c r="B50" s="304"/>
      <c r="C50" s="239"/>
      <c r="D50" s="240"/>
      <c r="E50" s="240"/>
      <c r="F50" s="241"/>
      <c r="G50" s="244"/>
      <c r="H50" s="246"/>
      <c r="I50" s="130"/>
      <c r="J50" s="296"/>
      <c r="K50" s="297"/>
      <c r="L50" s="297"/>
      <c r="M50" s="297"/>
      <c r="N50" s="297"/>
      <c r="O50" s="297"/>
      <c r="P50" s="298"/>
      <c r="Q50" s="106"/>
      <c r="R50" s="76"/>
      <c r="S50" s="80"/>
      <c r="T50" s="80"/>
    </row>
    <row r="51" spans="1:20" ht="19.5" customHeight="1">
      <c r="A51" s="303"/>
      <c r="B51" s="304"/>
      <c r="C51" s="239"/>
      <c r="D51" s="240"/>
      <c r="E51" s="240"/>
      <c r="F51" s="241"/>
      <c r="G51" s="244"/>
      <c r="H51" s="246"/>
      <c r="I51" s="130"/>
      <c r="J51" s="296"/>
      <c r="K51" s="297"/>
      <c r="L51" s="297"/>
      <c r="M51" s="297"/>
      <c r="N51" s="297"/>
      <c r="O51" s="297"/>
      <c r="P51" s="298"/>
      <c r="Q51" s="106"/>
      <c r="R51" s="76"/>
      <c r="S51" s="80"/>
      <c r="T51" s="80"/>
    </row>
    <row r="52" spans="1:20" ht="19.5" customHeight="1">
      <c r="A52" s="305"/>
      <c r="B52" s="306"/>
      <c r="C52" s="233"/>
      <c r="D52" s="242"/>
      <c r="E52" s="242"/>
      <c r="F52" s="243"/>
      <c r="G52" s="233"/>
      <c r="H52" s="234"/>
      <c r="I52" s="130"/>
      <c r="J52" s="296"/>
      <c r="K52" s="297"/>
      <c r="L52" s="297"/>
      <c r="M52" s="297"/>
      <c r="N52" s="297"/>
      <c r="O52" s="297"/>
      <c r="P52" s="298"/>
      <c r="Q52" s="106"/>
      <c r="R52" s="76"/>
      <c r="S52" s="80"/>
      <c r="T52" s="80"/>
    </row>
    <row r="53" spans="1:20" ht="19.5" customHeight="1">
      <c r="A53" s="302" t="s">
        <v>60</v>
      </c>
      <c r="B53" s="248"/>
      <c r="C53" s="235"/>
      <c r="D53" s="310"/>
      <c r="E53" s="310"/>
      <c r="F53" s="311"/>
      <c r="G53" s="235"/>
      <c r="H53" s="236"/>
      <c r="I53" s="130"/>
      <c r="J53" s="296"/>
      <c r="K53" s="297"/>
      <c r="L53" s="297"/>
      <c r="M53" s="297"/>
      <c r="N53" s="297"/>
      <c r="O53" s="297"/>
      <c r="P53" s="298"/>
      <c r="Q53" s="106"/>
      <c r="R53" s="76"/>
      <c r="S53" s="80"/>
      <c r="T53" s="80"/>
    </row>
    <row r="54" spans="1:20" ht="19.5" customHeight="1">
      <c r="A54" s="303"/>
      <c r="B54" s="304"/>
      <c r="C54" s="244"/>
      <c r="D54" s="312"/>
      <c r="E54" s="312"/>
      <c r="F54" s="313"/>
      <c r="G54" s="244"/>
      <c r="H54" s="246"/>
      <c r="I54" s="130"/>
      <c r="J54" s="296"/>
      <c r="K54" s="297"/>
      <c r="L54" s="297"/>
      <c r="M54" s="297"/>
      <c r="N54" s="297"/>
      <c r="O54" s="297"/>
      <c r="P54" s="298"/>
      <c r="Q54" s="106"/>
      <c r="R54" s="76"/>
      <c r="S54" s="80"/>
      <c r="T54" s="80"/>
    </row>
    <row r="55" spans="1:20" ht="19.5" customHeight="1">
      <c r="A55" s="305"/>
      <c r="B55" s="306"/>
      <c r="C55" s="233"/>
      <c r="D55" s="242"/>
      <c r="E55" s="242"/>
      <c r="F55" s="243"/>
      <c r="G55" s="233"/>
      <c r="H55" s="234"/>
      <c r="I55" s="130"/>
      <c r="J55" s="299"/>
      <c r="K55" s="300"/>
      <c r="L55" s="300"/>
      <c r="M55" s="300"/>
      <c r="N55" s="300"/>
      <c r="O55" s="300"/>
      <c r="P55" s="301"/>
      <c r="Q55" s="106"/>
      <c r="R55" s="76"/>
      <c r="S55" s="80"/>
      <c r="T55" s="80"/>
    </row>
    <row r="56" spans="1:20" ht="19.5" customHeight="1">
      <c r="A56" s="107"/>
      <c r="B56" s="97"/>
      <c r="C56" s="93"/>
      <c r="D56" s="93"/>
      <c r="E56" s="93"/>
      <c r="F56" s="108"/>
      <c r="G56" s="108"/>
      <c r="H56" s="109"/>
      <c r="I56" s="89"/>
      <c r="J56" s="91"/>
      <c r="K56" s="91"/>
      <c r="L56" s="91"/>
      <c r="M56" s="91"/>
      <c r="N56" s="91"/>
      <c r="O56" s="96"/>
      <c r="P56" s="96"/>
      <c r="Q56" s="80"/>
      <c r="R56" s="80"/>
      <c r="S56" s="80"/>
      <c r="T56" s="80"/>
    </row>
    <row r="57" spans="1:20" s="75" customFormat="1" ht="19.5" customHeight="1">
      <c r="A57" s="110"/>
      <c r="B57" s="110"/>
      <c r="C57" s="111"/>
      <c r="D57" s="111"/>
      <c r="E57" s="111"/>
      <c r="F57" s="112"/>
      <c r="G57" s="112"/>
      <c r="H57" s="113"/>
      <c r="I57" s="115"/>
      <c r="J57" s="114"/>
      <c r="K57" s="114"/>
      <c r="L57" s="114"/>
      <c r="M57" s="114"/>
      <c r="N57" s="114"/>
      <c r="O57" s="116"/>
      <c r="P57" s="116"/>
      <c r="Q57" s="110"/>
      <c r="R57" s="110"/>
      <c r="S57" s="110"/>
      <c r="T57" s="110"/>
    </row>
    <row r="58" spans="1:20" s="75" customFormat="1" ht="19.5" customHeight="1">
      <c r="A58" s="117"/>
      <c r="B58" s="117"/>
      <c r="C58" s="118"/>
      <c r="D58" s="118"/>
      <c r="E58" s="118"/>
      <c r="F58" s="118"/>
      <c r="G58" s="118"/>
      <c r="H58" s="118"/>
      <c r="I58" s="118"/>
      <c r="J58" s="119"/>
      <c r="K58" s="119"/>
      <c r="L58" s="119"/>
      <c r="M58" s="119"/>
      <c r="N58" s="119"/>
      <c r="O58" s="116"/>
      <c r="P58" s="116"/>
      <c r="Q58" s="110"/>
      <c r="R58" s="110"/>
      <c r="S58" s="110"/>
      <c r="T58" s="110"/>
    </row>
    <row r="59" spans="1:20" ht="19.5" customHeight="1">
      <c r="A59" s="98"/>
      <c r="B59" s="98"/>
      <c r="C59" s="98"/>
      <c r="D59" s="98"/>
      <c r="E59" s="98"/>
      <c r="F59" s="120"/>
      <c r="G59" s="120"/>
      <c r="H59" s="120"/>
      <c r="I59" s="102"/>
      <c r="J59" s="102"/>
      <c r="K59" s="102"/>
      <c r="L59" s="102"/>
      <c r="M59" s="102"/>
      <c r="N59" s="102"/>
      <c r="O59" s="96"/>
      <c r="P59" s="96"/>
      <c r="Q59" s="80"/>
      <c r="R59" s="80"/>
      <c r="S59" s="80"/>
      <c r="T59" s="80"/>
    </row>
    <row r="60" spans="1:20" ht="19.5" customHeight="1">
      <c r="A60" s="98"/>
      <c r="B60" s="98"/>
      <c r="C60" s="98"/>
      <c r="D60" s="98"/>
      <c r="E60" s="98"/>
      <c r="F60" s="121"/>
      <c r="G60" s="121"/>
      <c r="H60" s="121"/>
      <c r="I60" s="102"/>
      <c r="J60" s="102"/>
      <c r="K60" s="102"/>
      <c r="L60" s="102"/>
      <c r="M60" s="102"/>
      <c r="N60" s="102"/>
      <c r="O60" s="96"/>
      <c r="P60" s="96"/>
      <c r="Q60" s="80"/>
      <c r="R60" s="80"/>
      <c r="S60" s="80"/>
      <c r="T60" s="80"/>
    </row>
    <row r="61" spans="1:20" ht="19.5" customHeight="1">
      <c r="A61" s="66"/>
      <c r="B61" s="66"/>
      <c r="C61" s="66"/>
      <c r="D61" s="66"/>
      <c r="E61" s="66"/>
      <c r="F61" s="67"/>
      <c r="G61" s="67"/>
      <c r="H61" s="68"/>
      <c r="I61" s="102"/>
      <c r="J61" s="102"/>
      <c r="K61" s="102"/>
      <c r="L61" s="102"/>
      <c r="M61" s="102"/>
      <c r="N61" s="102"/>
      <c r="O61" s="96"/>
      <c r="P61" s="96"/>
      <c r="Q61" s="80"/>
      <c r="R61" s="80"/>
      <c r="S61" s="80"/>
      <c r="T61" s="80"/>
    </row>
    <row r="62" spans="1:20" ht="19.5" customHeight="1">
      <c r="A62" s="66"/>
      <c r="B62" s="66"/>
      <c r="C62" s="66"/>
      <c r="D62" s="66"/>
      <c r="E62" s="66"/>
      <c r="F62" s="67"/>
      <c r="G62" s="67"/>
      <c r="H62" s="68"/>
      <c r="I62" s="102"/>
      <c r="J62" s="102"/>
      <c r="K62" s="102"/>
      <c r="L62" s="102"/>
      <c r="M62" s="102"/>
      <c r="N62" s="102"/>
      <c r="O62" s="96"/>
      <c r="P62" s="96"/>
      <c r="Q62" s="80"/>
      <c r="R62" s="80"/>
      <c r="S62" s="80"/>
      <c r="T62" s="80"/>
    </row>
    <row r="63" spans="1:20" ht="19.5" customHeight="1">
      <c r="A63" s="80"/>
      <c r="B63" s="80"/>
      <c r="C63" s="80"/>
      <c r="D63" s="80"/>
      <c r="E63" s="80"/>
      <c r="F63" s="122"/>
      <c r="G63" s="122"/>
      <c r="H63" s="122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1:8" s="59" customFormat="1" ht="19.5" customHeight="1">
      <c r="A64" s="69"/>
      <c r="B64" s="69"/>
      <c r="C64" s="69"/>
      <c r="D64" s="69"/>
      <c r="E64" s="69"/>
      <c r="F64" s="73"/>
      <c r="G64" s="73"/>
      <c r="H64" s="74"/>
    </row>
    <row r="65" spans="1:8" s="59" customFormat="1" ht="19.5" customHeight="1">
      <c r="A65" s="65"/>
      <c r="B65" s="65"/>
      <c r="C65" s="65"/>
      <c r="D65" s="65"/>
      <c r="E65" s="65"/>
      <c r="F65" s="71"/>
      <c r="G65" s="71"/>
      <c r="H65" s="71"/>
    </row>
    <row r="66" spans="1:8" s="59" customFormat="1" ht="19.5" customHeight="1">
      <c r="A66" s="65"/>
      <c r="B66" s="65"/>
      <c r="C66" s="65"/>
      <c r="D66" s="65"/>
      <c r="E66" s="65"/>
      <c r="F66" s="72"/>
      <c r="G66" s="72"/>
      <c r="H66" s="72"/>
    </row>
    <row r="67" spans="1:8" s="59" customFormat="1" ht="19.5" customHeight="1">
      <c r="A67" s="65"/>
      <c r="B67" s="65"/>
      <c r="C67" s="65"/>
      <c r="D67" s="65"/>
      <c r="E67" s="65"/>
      <c r="F67" s="70"/>
      <c r="G67" s="70"/>
      <c r="H67" s="70"/>
    </row>
    <row r="68" s="59" customFormat="1" ht="15"/>
  </sheetData>
  <sheetProtection password="BE7F" sheet="1" objects="1" scenarios="1" selectLockedCells="1"/>
  <mergeCells count="79">
    <mergeCell ref="J25:K25"/>
    <mergeCell ref="B32:C32"/>
    <mergeCell ref="M25:N25"/>
    <mergeCell ref="C25:H25"/>
    <mergeCell ref="J24:P24"/>
    <mergeCell ref="A24:B24"/>
    <mergeCell ref="C24:H24"/>
    <mergeCell ref="F31:P31"/>
    <mergeCell ref="J26:K26"/>
    <mergeCell ref="C26:H26"/>
    <mergeCell ref="A25:B25"/>
    <mergeCell ref="A27:B29"/>
    <mergeCell ref="M26:N26"/>
    <mergeCell ref="J29:K29"/>
    <mergeCell ref="J28:O28"/>
    <mergeCell ref="M29:N29"/>
    <mergeCell ref="A26:B26"/>
    <mergeCell ref="B34:C34"/>
    <mergeCell ref="A31:D31"/>
    <mergeCell ref="F32:P43"/>
    <mergeCell ref="B40:C40"/>
    <mergeCell ref="B36:C36"/>
    <mergeCell ref="B41:C41"/>
    <mergeCell ref="B42:C42"/>
    <mergeCell ref="B39:C39"/>
    <mergeCell ref="B33:C33"/>
    <mergeCell ref="B37:C37"/>
    <mergeCell ref="C27:G27"/>
    <mergeCell ref="C28:G28"/>
    <mergeCell ref="C29:G29"/>
    <mergeCell ref="J46:P55"/>
    <mergeCell ref="A53:B55"/>
    <mergeCell ref="C46:F46"/>
    <mergeCell ref="C48:F48"/>
    <mergeCell ref="C49:F49"/>
    <mergeCell ref="C50:F50"/>
    <mergeCell ref="A47:B52"/>
    <mergeCell ref="G50:H50"/>
    <mergeCell ref="G51:H51"/>
    <mergeCell ref="C55:F55"/>
    <mergeCell ref="G46:H46"/>
    <mergeCell ref="C47:F47"/>
    <mergeCell ref="G53:H53"/>
    <mergeCell ref="C53:F53"/>
    <mergeCell ref="C54:F54"/>
    <mergeCell ref="G54:H54"/>
    <mergeCell ref="R1:R6"/>
    <mergeCell ref="A22:H22"/>
    <mergeCell ref="A15:B15"/>
    <mergeCell ref="A23:B23"/>
    <mergeCell ref="A16:B19"/>
    <mergeCell ref="A20:B20"/>
    <mergeCell ref="M21:N21"/>
    <mergeCell ref="M22:N22"/>
    <mergeCell ref="C23:H23"/>
    <mergeCell ref="O23:P23"/>
    <mergeCell ref="C20:J20"/>
    <mergeCell ref="L15:M15"/>
    <mergeCell ref="L16:M16"/>
    <mergeCell ref="L17:M17"/>
    <mergeCell ref="L18:M18"/>
    <mergeCell ref="C15:J15"/>
    <mergeCell ref="N15:P15"/>
    <mergeCell ref="N16:P16"/>
    <mergeCell ref="N17:P17"/>
    <mergeCell ref="N18:P18"/>
    <mergeCell ref="A2:P2"/>
    <mergeCell ref="A4:P4"/>
    <mergeCell ref="C16:J19"/>
    <mergeCell ref="G55:H55"/>
    <mergeCell ref="G47:H47"/>
    <mergeCell ref="B38:C38"/>
    <mergeCell ref="B43:C43"/>
    <mergeCell ref="C51:F51"/>
    <mergeCell ref="C52:F52"/>
    <mergeCell ref="G48:H48"/>
    <mergeCell ref="G49:H49"/>
    <mergeCell ref="A46:B46"/>
    <mergeCell ref="G52:H52"/>
  </mergeCells>
  <conditionalFormatting sqref="A4:P4">
    <cfRule type="containsText" priority="15" dxfId="0" operator="containsText" text="FAUX">
      <formula>NOT(ISERROR(SEARCH("FAUX",A4)))</formula>
    </cfRule>
  </conditionalFormatting>
  <conditionalFormatting sqref="D32:D43">
    <cfRule type="expression" priority="10" dxfId="1">
      <formula>$R$31="FAUX"</formula>
    </cfRule>
  </conditionalFormatting>
  <conditionalFormatting sqref="J26:P26">
    <cfRule type="expression" priority="4" dxfId="1">
      <formula>COUNTA($J$26:$P$26)&gt;1</formula>
    </cfRule>
  </conditionalFormatting>
  <conditionalFormatting sqref="L29 O29">
    <cfRule type="expression" priority="3" dxfId="1">
      <formula>COUNTA($J$29:$O$29)&gt;3</formula>
    </cfRule>
  </conditionalFormatting>
  <conditionalFormatting sqref="H27:H29">
    <cfRule type="expression" priority="1" dxfId="1">
      <formula>COUNTA($H$27:$H$29)&gt;1</formula>
    </cfRule>
  </conditionalFormatting>
  <hyperlinks>
    <hyperlink ref="B10" r:id="rId1" display="ds-nav@ffmn.fr"/>
  </hyperlinks>
  <printOptions/>
  <pageMargins left="0.52" right="0.31496062992125984" top="0.32" bottom="0.26" header="0.31496062992125984" footer="0.12"/>
  <pageSetup fitToHeight="1" fitToWidth="1" horizontalDpi="360" verticalDpi="360" orientation="portrait" paperSize="9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5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Q26" sqref="Q25:U26"/>
    </sheetView>
  </sheetViews>
  <sheetFormatPr defaultColWidth="11.57421875" defaultRowHeight="12.75"/>
  <cols>
    <col min="1" max="1" width="12.7109375" style="1" customWidth="1"/>
    <col min="2" max="2" width="6.28125" style="1" bestFit="1" customWidth="1"/>
    <col min="3" max="3" width="20.57421875" style="1" customWidth="1"/>
    <col min="4" max="4" width="8.57421875" style="1" customWidth="1"/>
    <col min="5" max="5" width="3.7109375" style="1" customWidth="1"/>
    <col min="6" max="6" width="2.8515625" style="1" customWidth="1"/>
    <col min="7" max="7" width="16.00390625" style="1" customWidth="1"/>
    <col min="8" max="8" width="3.8515625" style="1" customWidth="1"/>
    <col min="9" max="9" width="11.140625" style="1" customWidth="1"/>
    <col min="10" max="10" width="8.140625" style="1" customWidth="1"/>
    <col min="11" max="11" width="2.8515625" style="1" customWidth="1"/>
    <col min="12" max="12" width="5.28125" style="1" customWidth="1"/>
    <col min="13" max="13" width="8.140625" style="1" customWidth="1"/>
    <col min="14" max="14" width="5.28125" style="1" customWidth="1"/>
    <col min="15" max="15" width="3.57421875" style="1" customWidth="1"/>
    <col min="16" max="16" width="8.140625" style="1" customWidth="1"/>
    <col min="17" max="17" width="9.140625" style="1" customWidth="1"/>
    <col min="18" max="18" width="2.8515625" style="1" customWidth="1"/>
    <col min="19" max="19" width="5.421875" style="1" customWidth="1"/>
    <col min="20" max="20" width="11.421875" style="1" customWidth="1"/>
    <col min="21" max="21" width="15.8515625" style="1" customWidth="1"/>
    <col min="22" max="22" width="3.421875" style="1" customWidth="1"/>
    <col min="23" max="23" width="4.7109375" style="1" customWidth="1"/>
    <col min="24" max="24" width="10.7109375" style="1" hidden="1" customWidth="1"/>
    <col min="25" max="25" width="10.8515625" style="1" customWidth="1"/>
    <col min="26" max="26" width="9.00390625" style="1" customWidth="1"/>
    <col min="27" max="27" width="11.57421875" style="1" hidden="1" customWidth="1"/>
    <col min="28" max="28" width="46.28125" style="1" hidden="1" customWidth="1"/>
    <col min="29" max="32" width="11.57421875" style="1" hidden="1" customWidth="1"/>
    <col min="33" max="33" width="8.140625" style="1" hidden="1" customWidth="1"/>
    <col min="34" max="16384" width="11.57421875" style="1" customWidth="1"/>
  </cols>
  <sheetData>
    <row r="1" spans="3:33" ht="27" customHeight="1">
      <c r="C1" s="210"/>
      <c r="D1" s="150"/>
      <c r="E1" s="390" t="s">
        <v>0</v>
      </c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178"/>
      <c r="AA1" s="385" t="s">
        <v>74</v>
      </c>
      <c r="AB1" s="386"/>
      <c r="AC1" s="386"/>
      <c r="AD1" s="386"/>
      <c r="AE1" s="386"/>
      <c r="AF1" s="386"/>
      <c r="AG1" s="386"/>
    </row>
    <row r="2" spans="5:33" ht="15" customHeight="1">
      <c r="E2" s="391" t="s">
        <v>59</v>
      </c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150"/>
      <c r="AA2" s="386"/>
      <c r="AB2" s="386"/>
      <c r="AC2" s="386"/>
      <c r="AD2" s="386"/>
      <c r="AE2" s="386"/>
      <c r="AF2" s="386"/>
      <c r="AG2" s="386"/>
    </row>
    <row r="3" spans="5:33" ht="9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386"/>
      <c r="AB3" s="386"/>
      <c r="AC3" s="386"/>
      <c r="AD3" s="386"/>
      <c r="AE3" s="386"/>
      <c r="AF3" s="386"/>
      <c r="AG3" s="386"/>
    </row>
    <row r="4" spans="5:33" ht="15" customHeight="1">
      <c r="E4" s="28"/>
      <c r="F4" s="354" t="s">
        <v>7</v>
      </c>
      <c r="G4" s="355"/>
      <c r="H4" s="355"/>
      <c r="I4" s="356">
        <f>IF('Compte-rendu'!C$23&lt;&gt;"",'Compte-rendu'!C$23,"")</f>
      </c>
      <c r="J4" s="356"/>
      <c r="K4" s="356"/>
      <c r="L4" s="356"/>
      <c r="M4" s="356"/>
      <c r="N4" s="357"/>
      <c r="P4" s="354" t="s">
        <v>12</v>
      </c>
      <c r="Q4" s="393"/>
      <c r="R4" s="393"/>
      <c r="S4" s="393"/>
      <c r="T4" s="395">
        <f>'Compte-rendu'!$R$31</f>
      </c>
      <c r="U4" s="396"/>
      <c r="V4" s="358">
        <f>T4</f>
      </c>
      <c r="W4" s="359"/>
      <c r="X4" s="359"/>
      <c r="Y4" s="360"/>
      <c r="Z4" s="35"/>
      <c r="AA4" s="386"/>
      <c r="AB4" s="386"/>
      <c r="AC4" s="386"/>
      <c r="AD4" s="386"/>
      <c r="AE4" s="386"/>
      <c r="AF4" s="386"/>
      <c r="AG4" s="386"/>
    </row>
    <row r="5" spans="1:33" ht="15" customHeight="1">
      <c r="A5" s="10"/>
      <c r="B5" s="10"/>
      <c r="C5" s="9"/>
      <c r="D5" s="9"/>
      <c r="E5" s="28"/>
      <c r="F5" s="354" t="s">
        <v>8</v>
      </c>
      <c r="G5" s="355"/>
      <c r="H5" s="355"/>
      <c r="I5" s="356">
        <f>IF('Compte-rendu'!C$26&lt;&gt;"",'Compte-rendu'!C$26,"")</f>
      </c>
      <c r="J5" s="356"/>
      <c r="K5" s="356"/>
      <c r="L5" s="356"/>
      <c r="M5" s="356"/>
      <c r="N5" s="357"/>
      <c r="P5" s="354" t="s">
        <v>10</v>
      </c>
      <c r="Q5" s="394"/>
      <c r="R5" s="394"/>
      <c r="S5" s="394"/>
      <c r="T5" s="397">
        <f>IF('Compte-rendu'!C$24&lt;&gt;"",'Compte-rendu'!C$24,"")</f>
      </c>
      <c r="U5" s="397"/>
      <c r="V5" s="361"/>
      <c r="W5" s="362"/>
      <c r="X5" s="362"/>
      <c r="Y5" s="363"/>
      <c r="Z5" s="179"/>
      <c r="AA5" s="386"/>
      <c r="AB5" s="386"/>
      <c r="AC5" s="386"/>
      <c r="AD5" s="386"/>
      <c r="AE5" s="386"/>
      <c r="AF5" s="386"/>
      <c r="AG5" s="386"/>
    </row>
    <row r="6" spans="5:33" ht="15" customHeight="1">
      <c r="E6" s="28"/>
      <c r="F6" s="354" t="s">
        <v>9</v>
      </c>
      <c r="G6" s="355"/>
      <c r="H6" s="355"/>
      <c r="I6" s="356">
        <f>IF('Compte-rendu'!C$25&lt;&gt;"",'Compte-rendu'!C$25,"")</f>
      </c>
      <c r="J6" s="356"/>
      <c r="K6" s="356"/>
      <c r="L6" s="356"/>
      <c r="M6" s="356"/>
      <c r="N6" s="357"/>
      <c r="P6" s="354" t="s">
        <v>11</v>
      </c>
      <c r="Q6" s="394"/>
      <c r="R6" s="394"/>
      <c r="S6" s="394"/>
      <c r="T6" s="395">
        <f>IF('Compte-rendu'!C$46&lt;&gt;"",'Compte-rendu'!C$46,"")</f>
      </c>
      <c r="U6" s="395"/>
      <c r="V6" s="364"/>
      <c r="W6" s="365"/>
      <c r="X6" s="365"/>
      <c r="Y6" s="366"/>
      <c r="Z6" s="180"/>
      <c r="AA6" s="387" t="s">
        <v>13</v>
      </c>
      <c r="AB6" s="388"/>
      <c r="AC6" s="388"/>
      <c r="AD6" s="388"/>
      <c r="AE6" s="388"/>
      <c r="AF6" s="388"/>
      <c r="AG6" s="388"/>
    </row>
    <row r="7" spans="27:33" ht="15" customHeight="1">
      <c r="AA7" s="389"/>
      <c r="AB7" s="389"/>
      <c r="AC7" s="389"/>
      <c r="AD7" s="389"/>
      <c r="AE7" s="389"/>
      <c r="AF7" s="389"/>
      <c r="AG7" s="388"/>
    </row>
    <row r="8" spans="1:33" ht="27" customHeight="1">
      <c r="A8" s="218" t="s">
        <v>15</v>
      </c>
      <c r="B8" s="219" t="s">
        <v>23</v>
      </c>
      <c r="C8" s="371" t="s">
        <v>16</v>
      </c>
      <c r="D8" s="372"/>
      <c r="E8" s="373" t="s">
        <v>17</v>
      </c>
      <c r="F8" s="374"/>
      <c r="G8" s="375"/>
      <c r="H8" s="218" t="s">
        <v>2</v>
      </c>
      <c r="I8" s="218" t="s">
        <v>25</v>
      </c>
      <c r="J8" s="219" t="s">
        <v>20</v>
      </c>
      <c r="K8" s="373" t="s">
        <v>21</v>
      </c>
      <c r="L8" s="376"/>
      <c r="M8" s="218" t="s">
        <v>22</v>
      </c>
      <c r="N8" s="373" t="s">
        <v>14</v>
      </c>
      <c r="O8" s="376"/>
      <c r="P8" s="219" t="s">
        <v>19</v>
      </c>
      <c r="Q8" s="373" t="s">
        <v>18</v>
      </c>
      <c r="R8" s="377"/>
      <c r="S8" s="377"/>
      <c r="T8" s="377"/>
      <c r="U8" s="378"/>
      <c r="V8" s="367" t="s">
        <v>24</v>
      </c>
      <c r="W8" s="368"/>
      <c r="X8" s="220" t="s">
        <v>3</v>
      </c>
      <c r="Y8" s="221" t="s">
        <v>1</v>
      </c>
      <c r="Z8" s="37"/>
      <c r="AA8" s="42" t="s">
        <v>27</v>
      </c>
      <c r="AB8" s="43" t="s">
        <v>4</v>
      </c>
      <c r="AC8" s="44" t="s">
        <v>5</v>
      </c>
      <c r="AD8" s="45" t="s">
        <v>6</v>
      </c>
      <c r="AE8" s="45" t="s">
        <v>70</v>
      </c>
      <c r="AF8" s="45" t="s">
        <v>104</v>
      </c>
      <c r="AG8" s="198" t="s">
        <v>103</v>
      </c>
    </row>
    <row r="9" spans="1:33" ht="15.75">
      <c r="A9" s="212"/>
      <c r="B9" s="213"/>
      <c r="C9" s="347"/>
      <c r="D9" s="369"/>
      <c r="E9" s="347"/>
      <c r="F9" s="348"/>
      <c r="G9" s="369"/>
      <c r="H9" s="27"/>
      <c r="I9" s="208"/>
      <c r="J9" s="215"/>
      <c r="K9" s="343"/>
      <c r="L9" s="344"/>
      <c r="M9" s="215"/>
      <c r="N9" s="345">
        <f>IF(AB9&lt;&gt;"",IF(AND($T$4&lt;&gt;"F6",$T$4&lt;&gt;"F7",$T$4&lt;&gt;"F8"),(IF(ISERR(LARGE($J9:$M9,1)),0,LARGE($J9:$M9,1))+IF(ISERR(LARGE($J9:$M9,2)),0,LARGE($J9:$M9,2)))/IF(COUNT($K$9:$M$69)&lt;&gt;0,2,1),MAX($J9:$K9)),"")</f>
      </c>
      <c r="O9" s="346"/>
      <c r="P9" s="209">
        <f>IF(N9&lt;&gt;"",ROUND(IF(I$69="",I9,0)+N9,2),"")</f>
      </c>
      <c r="Q9" s="347"/>
      <c r="R9" s="348"/>
      <c r="S9" s="348"/>
      <c r="T9" s="348"/>
      <c r="U9" s="349"/>
      <c r="V9" s="350"/>
      <c r="W9" s="351"/>
      <c r="X9" s="30">
        <f aca="true" t="shared" si="0" ref="X9:X34">IF($P9&lt;&gt;"",$P9+300,0)+IF(COUNT($J9:$M9)=3,SMALL($J9:$M9,1)/10000,0)</f>
        <v>0</v>
      </c>
      <c r="Y9" s="214">
        <f aca="true" t="shared" si="1" ref="Y9:Y40">IF($P9&lt;&gt;"",RANK($X9,($X$9:$X$69),),"")</f>
      </c>
      <c r="Z9" s="36"/>
      <c r="AA9" s="39">
        <f>IF(Y9&lt;&gt;"",Y9+COUNTIF(Y9:Y$69,Y9)-1,Y$69)</f>
        <v>1</v>
      </c>
      <c r="AB9" s="40">
        <f>UPPER(IF(H9&lt;&gt;"",IF(A9&lt;&gt;"",A9&amp;"_"&amp;H9,C9&amp;"_"&amp;E9&amp;"_"&amp;H9),""))</f>
      </c>
      <c r="AC9" s="40">
        <f aca="true" t="shared" si="2" ref="AC9:AC40">IF(UPPER(H9)="J",COUNTIF($AB$9:$AB$69,"="&amp;AB9),0)</f>
        <v>0</v>
      </c>
      <c r="AD9" s="41">
        <f aca="true" t="shared" si="3" ref="AD9:AD40">IF(UPPER(H9)="S",COUNTIF($AB$9:$AB$69,"="&amp;AB9),0)</f>
        <v>0</v>
      </c>
      <c r="AE9" s="41">
        <f aca="true" t="shared" si="4" ref="AE9:AE40">IF(AND(A9="",H9&lt;&gt;""),COUNTIF($AB$9:$AB$69,"="&amp;AB9),0)</f>
        <v>0</v>
      </c>
      <c r="AF9" s="192">
        <f aca="true" t="shared" si="5" ref="AF9:AF68">IF(H9&lt;&gt;"",1,"")</f>
      </c>
      <c r="AG9" s="196">
        <f>IF(AF9&lt;&gt;"",COUNTIF(AF$9:AF9,1),Y$69)</f>
        <v>1</v>
      </c>
    </row>
    <row r="10" spans="1:33" ht="15.75">
      <c r="A10" s="212"/>
      <c r="B10" s="213"/>
      <c r="C10" s="347"/>
      <c r="D10" s="369"/>
      <c r="E10" s="347"/>
      <c r="F10" s="348"/>
      <c r="G10" s="369"/>
      <c r="H10" s="27"/>
      <c r="I10" s="208"/>
      <c r="J10" s="215"/>
      <c r="K10" s="343"/>
      <c r="L10" s="344"/>
      <c r="M10" s="215"/>
      <c r="N10" s="345">
        <f>IF(AB10&lt;&gt;"",IF(AND($T$4&lt;&gt;"F6",$T$4&lt;&gt;"F7",$T$4&lt;&gt;"F8"),(IF(ISERR(LARGE($J10:$M10,1)),0,LARGE($J10:$M10,1))+IF(ISERR(LARGE($J10:$M10,2)),0,LARGE($J10:$M10,2)))/IF(COUNT($K$9:$M$69)&lt;&gt;0,2,1),MAX($J10:$K10)),"")</f>
      </c>
      <c r="O10" s="346"/>
      <c r="P10" s="209">
        <f>IF(N10&lt;&gt;"",ROUND(IF(I$69="",I10,0)+N10,2),"")</f>
      </c>
      <c r="Q10" s="347"/>
      <c r="R10" s="352"/>
      <c r="S10" s="352"/>
      <c r="T10" s="352"/>
      <c r="U10" s="353"/>
      <c r="V10" s="350"/>
      <c r="W10" s="351"/>
      <c r="X10" s="30">
        <f t="shared" si="0"/>
        <v>0</v>
      </c>
      <c r="Y10" s="214">
        <f t="shared" si="1"/>
      </c>
      <c r="Z10" s="36"/>
      <c r="AA10" s="39">
        <f>IF(Y10&lt;&gt;"",Y10+COUNTIF(Y10:Y$69,Y10)-1,Y$69)</f>
        <v>1</v>
      </c>
      <c r="AB10" s="40">
        <f aca="true" t="shared" si="6" ref="AB10:AB68">UPPER(IF(H10&lt;&gt;"",IF(A10&lt;&gt;"",A10&amp;"_"&amp;H10,C10&amp;"_"&amp;E10&amp;"_"&amp;H10),""))</f>
      </c>
      <c r="AC10" s="40">
        <f t="shared" si="2"/>
        <v>0</v>
      </c>
      <c r="AD10" s="41">
        <f t="shared" si="3"/>
        <v>0</v>
      </c>
      <c r="AE10" s="41">
        <f t="shared" si="4"/>
        <v>0</v>
      </c>
      <c r="AF10" s="193">
        <f t="shared" si="5"/>
      </c>
      <c r="AG10" s="196">
        <f>IF(AF10&lt;&gt;"",COUNTIF(AF$9:AF10,1),Y$69)</f>
        <v>1</v>
      </c>
    </row>
    <row r="11" spans="1:33" ht="15.75">
      <c r="A11" s="212"/>
      <c r="B11" s="213"/>
      <c r="C11" s="347"/>
      <c r="D11" s="369"/>
      <c r="E11" s="347"/>
      <c r="F11" s="348"/>
      <c r="G11" s="369"/>
      <c r="H11" s="27"/>
      <c r="I11" s="208"/>
      <c r="J11" s="215"/>
      <c r="K11" s="343"/>
      <c r="L11" s="344"/>
      <c r="M11" s="215"/>
      <c r="N11" s="345">
        <f>IF(AB11&lt;&gt;"",IF(AND($T$4&lt;&gt;"F6",$T$4&lt;&gt;"F7",$T$4&lt;&gt;"F8"),(IF(ISERR(LARGE($J11:$M11,1)),0,LARGE($J11:$M11,1))+IF(ISERR(LARGE($J11:$M11,2)),0,LARGE($J11:$M11,2)))/IF(COUNT($K$9:$M$69)&lt;&gt;0,2,1),MAX($J11:$K11)),"")</f>
      </c>
      <c r="O11" s="346"/>
      <c r="P11" s="209">
        <f>IF(N11&lt;&gt;"",ROUND(IF(I$69="",I11,0)+N11,2),"")</f>
      </c>
      <c r="Q11" s="347"/>
      <c r="R11" s="352"/>
      <c r="S11" s="352"/>
      <c r="T11" s="352"/>
      <c r="U11" s="353"/>
      <c r="V11" s="350"/>
      <c r="W11" s="351"/>
      <c r="X11" s="30">
        <f t="shared" si="0"/>
        <v>0</v>
      </c>
      <c r="Y11" s="214">
        <f t="shared" si="1"/>
      </c>
      <c r="Z11" s="36"/>
      <c r="AA11" s="39">
        <f>IF(Y11&lt;&gt;"",Y11+COUNTIF(Y11:Y$69,Y11)-1,Y$69)</f>
        <v>1</v>
      </c>
      <c r="AB11" s="40">
        <f t="shared" si="6"/>
      </c>
      <c r="AC11" s="40">
        <f t="shared" si="2"/>
        <v>0</v>
      </c>
      <c r="AD11" s="41">
        <f t="shared" si="3"/>
        <v>0</v>
      </c>
      <c r="AE11" s="41">
        <f t="shared" si="4"/>
        <v>0</v>
      </c>
      <c r="AF11" s="193">
        <f t="shared" si="5"/>
      </c>
      <c r="AG11" s="196">
        <f>IF(AF11&lt;&gt;"",COUNTIF(AF$9:AF11,1),Y$69)</f>
        <v>1</v>
      </c>
    </row>
    <row r="12" spans="1:33" ht="15.75">
      <c r="A12" s="212"/>
      <c r="B12" s="213"/>
      <c r="C12" s="347"/>
      <c r="D12" s="369"/>
      <c r="E12" s="347"/>
      <c r="F12" s="348"/>
      <c r="G12" s="369"/>
      <c r="H12" s="27"/>
      <c r="I12" s="208"/>
      <c r="J12" s="215"/>
      <c r="K12" s="343"/>
      <c r="L12" s="344"/>
      <c r="M12" s="215"/>
      <c r="N12" s="345">
        <f aca="true" t="shared" si="7" ref="N12:N40">IF(AB12&lt;&gt;"",IF(AND($T$4&lt;&gt;"F6",$T$4&lt;&gt;"F7",$T$4&lt;&gt;"F8"),(IF(ISERR(LARGE($J12:$M12,1)),0,LARGE($J12:$M12,1))+IF(ISERR(LARGE($J12:$M12,2)),0,LARGE($J12:$M12,2)))/IF(COUNT($K$9:$M$69)&lt;&gt;0,2,1),MAX($J12:$K12)),"")</f>
      </c>
      <c r="O12" s="346"/>
      <c r="P12" s="209">
        <f aca="true" t="shared" si="8" ref="P12:P68">IF(N12&lt;&gt;"",ROUND(IF(I$69="",I12,0)+N12,2),"")</f>
      </c>
      <c r="Q12" s="347"/>
      <c r="R12" s="352"/>
      <c r="S12" s="352"/>
      <c r="T12" s="352"/>
      <c r="U12" s="353"/>
      <c r="V12" s="350"/>
      <c r="W12" s="351"/>
      <c r="X12" s="30">
        <f t="shared" si="0"/>
        <v>0</v>
      </c>
      <c r="Y12" s="214">
        <f t="shared" si="1"/>
      </c>
      <c r="Z12" s="36"/>
      <c r="AA12" s="39">
        <f>IF(Y12&lt;&gt;"",Y12+COUNTIF(Y12:Y$69,Y12)-1,Y$69)</f>
        <v>1</v>
      </c>
      <c r="AB12" s="40">
        <f t="shared" si="6"/>
      </c>
      <c r="AC12" s="40">
        <f t="shared" si="2"/>
        <v>0</v>
      </c>
      <c r="AD12" s="41">
        <f t="shared" si="3"/>
        <v>0</v>
      </c>
      <c r="AE12" s="41">
        <f t="shared" si="4"/>
        <v>0</v>
      </c>
      <c r="AF12" s="193">
        <f t="shared" si="5"/>
      </c>
      <c r="AG12" s="196">
        <f>IF(AF12&lt;&gt;"",COUNTIF(AF$9:AF12,1),Y$69)</f>
        <v>1</v>
      </c>
    </row>
    <row r="13" spans="1:33" ht="15.75">
      <c r="A13" s="212"/>
      <c r="B13" s="213"/>
      <c r="C13" s="347"/>
      <c r="D13" s="369"/>
      <c r="E13" s="347"/>
      <c r="F13" s="348"/>
      <c r="G13" s="369"/>
      <c r="H13" s="27"/>
      <c r="I13" s="208"/>
      <c r="J13" s="215"/>
      <c r="K13" s="343"/>
      <c r="L13" s="344"/>
      <c r="M13" s="215"/>
      <c r="N13" s="345">
        <f t="shared" si="7"/>
      </c>
      <c r="O13" s="346"/>
      <c r="P13" s="209">
        <f t="shared" si="8"/>
      </c>
      <c r="Q13" s="347"/>
      <c r="R13" s="348"/>
      <c r="S13" s="348"/>
      <c r="T13" s="348"/>
      <c r="U13" s="349"/>
      <c r="V13" s="350"/>
      <c r="W13" s="351"/>
      <c r="X13" s="30">
        <f t="shared" si="0"/>
        <v>0</v>
      </c>
      <c r="Y13" s="214">
        <f t="shared" si="1"/>
      </c>
      <c r="Z13" s="36"/>
      <c r="AA13" s="39">
        <f>IF(Y13&lt;&gt;"",Y13+COUNTIF(Y13:Y$69,Y13)-1,Y$69)</f>
        <v>1</v>
      </c>
      <c r="AB13" s="40">
        <f t="shared" si="6"/>
      </c>
      <c r="AC13" s="40">
        <f t="shared" si="2"/>
        <v>0</v>
      </c>
      <c r="AD13" s="41">
        <f t="shared" si="3"/>
        <v>0</v>
      </c>
      <c r="AE13" s="41">
        <f t="shared" si="4"/>
        <v>0</v>
      </c>
      <c r="AF13" s="193">
        <f t="shared" si="5"/>
      </c>
      <c r="AG13" s="196">
        <f>IF(AF13&lt;&gt;"",COUNTIF(AF$9:AF13,1),Y$69)</f>
        <v>1</v>
      </c>
    </row>
    <row r="14" spans="1:33" ht="15.75">
      <c r="A14" s="212"/>
      <c r="B14" s="213"/>
      <c r="C14" s="347"/>
      <c r="D14" s="369"/>
      <c r="E14" s="347"/>
      <c r="F14" s="348"/>
      <c r="G14" s="369"/>
      <c r="H14" s="27"/>
      <c r="I14" s="208"/>
      <c r="J14" s="215"/>
      <c r="K14" s="343"/>
      <c r="L14" s="344"/>
      <c r="M14" s="215"/>
      <c r="N14" s="345">
        <f t="shared" si="7"/>
      </c>
      <c r="O14" s="346"/>
      <c r="P14" s="209">
        <f t="shared" si="8"/>
      </c>
      <c r="Q14" s="347"/>
      <c r="R14" s="348"/>
      <c r="S14" s="348"/>
      <c r="T14" s="348"/>
      <c r="U14" s="349"/>
      <c r="V14" s="350"/>
      <c r="W14" s="351"/>
      <c r="X14" s="30">
        <f t="shared" si="0"/>
        <v>0</v>
      </c>
      <c r="Y14" s="214">
        <f t="shared" si="1"/>
      </c>
      <c r="Z14" s="36"/>
      <c r="AA14" s="39">
        <f>IF(Y14&lt;&gt;"",Y14+COUNTIF(Y14:Y$69,Y14)-1,Y$69)</f>
        <v>1</v>
      </c>
      <c r="AB14" s="40">
        <f t="shared" si="6"/>
      </c>
      <c r="AC14" s="40">
        <f t="shared" si="2"/>
        <v>0</v>
      </c>
      <c r="AD14" s="41">
        <f t="shared" si="3"/>
        <v>0</v>
      </c>
      <c r="AE14" s="41">
        <f t="shared" si="4"/>
        <v>0</v>
      </c>
      <c r="AF14" s="193">
        <f t="shared" si="5"/>
      </c>
      <c r="AG14" s="196">
        <f>IF(AF14&lt;&gt;"",COUNTIF(AF$9:AF14,1),Y$69)</f>
        <v>1</v>
      </c>
    </row>
    <row r="15" spans="1:33" ht="15.75">
      <c r="A15" s="212"/>
      <c r="B15" s="213"/>
      <c r="C15" s="347"/>
      <c r="D15" s="369"/>
      <c r="E15" s="347"/>
      <c r="F15" s="348"/>
      <c r="G15" s="369"/>
      <c r="H15" s="27"/>
      <c r="I15" s="208"/>
      <c r="J15" s="215"/>
      <c r="K15" s="343"/>
      <c r="L15" s="344"/>
      <c r="M15" s="215"/>
      <c r="N15" s="345">
        <f t="shared" si="7"/>
      </c>
      <c r="O15" s="346"/>
      <c r="P15" s="209">
        <f t="shared" si="8"/>
      </c>
      <c r="Q15" s="347"/>
      <c r="R15" s="352"/>
      <c r="S15" s="352"/>
      <c r="T15" s="352"/>
      <c r="U15" s="353"/>
      <c r="V15" s="350"/>
      <c r="W15" s="351"/>
      <c r="X15" s="30">
        <f t="shared" si="0"/>
        <v>0</v>
      </c>
      <c r="Y15" s="214">
        <f t="shared" si="1"/>
      </c>
      <c r="Z15" s="36"/>
      <c r="AA15" s="39">
        <f>IF(Y15&lt;&gt;"",Y15+COUNTIF(Y15:Y$69,Y15)-1,Y$69)</f>
        <v>1</v>
      </c>
      <c r="AB15" s="40">
        <f t="shared" si="6"/>
      </c>
      <c r="AC15" s="40">
        <f t="shared" si="2"/>
        <v>0</v>
      </c>
      <c r="AD15" s="41">
        <f t="shared" si="3"/>
        <v>0</v>
      </c>
      <c r="AE15" s="41">
        <f t="shared" si="4"/>
        <v>0</v>
      </c>
      <c r="AF15" s="193">
        <f t="shared" si="5"/>
      </c>
      <c r="AG15" s="196">
        <f>IF(AF15&lt;&gt;"",COUNTIF(AF$9:AF15,1),Y$69)</f>
        <v>1</v>
      </c>
    </row>
    <row r="16" spans="1:33" ht="15.75">
      <c r="A16" s="212"/>
      <c r="B16" s="213"/>
      <c r="C16" s="347"/>
      <c r="D16" s="369"/>
      <c r="E16" s="347"/>
      <c r="F16" s="348"/>
      <c r="G16" s="369"/>
      <c r="H16" s="27"/>
      <c r="I16" s="208"/>
      <c r="J16" s="215"/>
      <c r="K16" s="343"/>
      <c r="L16" s="344"/>
      <c r="M16" s="215"/>
      <c r="N16" s="345">
        <f t="shared" si="7"/>
      </c>
      <c r="O16" s="346"/>
      <c r="P16" s="209">
        <f t="shared" si="8"/>
      </c>
      <c r="Q16" s="347"/>
      <c r="R16" s="352"/>
      <c r="S16" s="352"/>
      <c r="T16" s="352"/>
      <c r="U16" s="353"/>
      <c r="V16" s="350"/>
      <c r="W16" s="351"/>
      <c r="X16" s="30">
        <f t="shared" si="0"/>
        <v>0</v>
      </c>
      <c r="Y16" s="214">
        <f t="shared" si="1"/>
      </c>
      <c r="Z16" s="36"/>
      <c r="AA16" s="39">
        <f>IF(Y16&lt;&gt;"",Y16+COUNTIF(Y16:Y$69,Y16)-1,Y$69)</f>
        <v>1</v>
      </c>
      <c r="AB16" s="40">
        <f t="shared" si="6"/>
      </c>
      <c r="AC16" s="40">
        <f t="shared" si="2"/>
        <v>0</v>
      </c>
      <c r="AD16" s="41">
        <f t="shared" si="3"/>
        <v>0</v>
      </c>
      <c r="AE16" s="41">
        <f t="shared" si="4"/>
        <v>0</v>
      </c>
      <c r="AF16" s="193">
        <f t="shared" si="5"/>
      </c>
      <c r="AG16" s="196">
        <f>IF(AF16&lt;&gt;"",COUNTIF(AF$9:AF16,1),Y$69)</f>
        <v>1</v>
      </c>
    </row>
    <row r="17" spans="1:33" ht="15.75">
      <c r="A17" s="212"/>
      <c r="B17" s="213"/>
      <c r="C17" s="347"/>
      <c r="D17" s="369"/>
      <c r="E17" s="347"/>
      <c r="F17" s="348"/>
      <c r="G17" s="369"/>
      <c r="H17" s="27"/>
      <c r="I17" s="208"/>
      <c r="J17" s="215"/>
      <c r="K17" s="343"/>
      <c r="L17" s="344"/>
      <c r="M17" s="215"/>
      <c r="N17" s="345">
        <f t="shared" si="7"/>
      </c>
      <c r="O17" s="346"/>
      <c r="P17" s="209">
        <f t="shared" si="8"/>
      </c>
      <c r="Q17" s="347"/>
      <c r="R17" s="352"/>
      <c r="S17" s="352"/>
      <c r="T17" s="352"/>
      <c r="U17" s="353"/>
      <c r="V17" s="350"/>
      <c r="W17" s="351"/>
      <c r="X17" s="30">
        <f t="shared" si="0"/>
        <v>0</v>
      </c>
      <c r="Y17" s="214">
        <f t="shared" si="1"/>
      </c>
      <c r="Z17" s="36"/>
      <c r="AA17" s="39">
        <f>IF(Y17&lt;&gt;"",Y17+COUNTIF(Y17:Y$69,Y17)-1,Y$69)</f>
        <v>1</v>
      </c>
      <c r="AB17" s="40">
        <f t="shared" si="6"/>
      </c>
      <c r="AC17" s="40">
        <f t="shared" si="2"/>
        <v>0</v>
      </c>
      <c r="AD17" s="41">
        <f t="shared" si="3"/>
        <v>0</v>
      </c>
      <c r="AE17" s="41">
        <f t="shared" si="4"/>
        <v>0</v>
      </c>
      <c r="AF17" s="193">
        <f t="shared" si="5"/>
      </c>
      <c r="AG17" s="196">
        <f>IF(AF17&lt;&gt;"",COUNTIF(AF$9:AF17,1),Y$69)</f>
        <v>1</v>
      </c>
    </row>
    <row r="18" spans="1:33" ht="15.75">
      <c r="A18" s="212"/>
      <c r="B18" s="213"/>
      <c r="C18" s="347"/>
      <c r="D18" s="369"/>
      <c r="E18" s="347"/>
      <c r="F18" s="348"/>
      <c r="G18" s="369"/>
      <c r="H18" s="27"/>
      <c r="I18" s="208"/>
      <c r="J18" s="215"/>
      <c r="K18" s="343"/>
      <c r="L18" s="344"/>
      <c r="M18" s="215"/>
      <c r="N18" s="345">
        <f t="shared" si="7"/>
      </c>
      <c r="O18" s="346"/>
      <c r="P18" s="209">
        <f t="shared" si="8"/>
      </c>
      <c r="Q18" s="347"/>
      <c r="R18" s="352"/>
      <c r="S18" s="352"/>
      <c r="T18" s="352"/>
      <c r="U18" s="353"/>
      <c r="V18" s="350"/>
      <c r="W18" s="351"/>
      <c r="X18" s="30">
        <f t="shared" si="0"/>
        <v>0</v>
      </c>
      <c r="Y18" s="214">
        <f t="shared" si="1"/>
      </c>
      <c r="Z18" s="36"/>
      <c r="AA18" s="39">
        <f>IF(Y18&lt;&gt;"",Y18+COUNTIF(Y18:Y$69,Y18)-1,Y$69)</f>
        <v>1</v>
      </c>
      <c r="AB18" s="40">
        <f t="shared" si="6"/>
      </c>
      <c r="AC18" s="40">
        <f t="shared" si="2"/>
        <v>0</v>
      </c>
      <c r="AD18" s="41">
        <f t="shared" si="3"/>
        <v>0</v>
      </c>
      <c r="AE18" s="41">
        <f t="shared" si="4"/>
        <v>0</v>
      </c>
      <c r="AF18" s="193">
        <f t="shared" si="5"/>
      </c>
      <c r="AG18" s="196">
        <f>IF(AF18&lt;&gt;"",COUNTIF(AF$9:AF18,1),Y$69)</f>
        <v>1</v>
      </c>
    </row>
    <row r="19" spans="1:33" ht="15.75">
      <c r="A19" s="212"/>
      <c r="B19" s="213"/>
      <c r="C19" s="347"/>
      <c r="D19" s="369"/>
      <c r="E19" s="347"/>
      <c r="F19" s="348"/>
      <c r="G19" s="369"/>
      <c r="H19" s="27"/>
      <c r="I19" s="208"/>
      <c r="J19" s="215"/>
      <c r="K19" s="343"/>
      <c r="L19" s="344"/>
      <c r="M19" s="215"/>
      <c r="N19" s="345">
        <f t="shared" si="7"/>
      </c>
      <c r="O19" s="346"/>
      <c r="P19" s="209">
        <f t="shared" si="8"/>
      </c>
      <c r="Q19" s="347"/>
      <c r="R19" s="352"/>
      <c r="S19" s="352"/>
      <c r="T19" s="352"/>
      <c r="U19" s="353"/>
      <c r="V19" s="350"/>
      <c r="W19" s="351"/>
      <c r="X19" s="30">
        <f t="shared" si="0"/>
        <v>0</v>
      </c>
      <c r="Y19" s="214">
        <f t="shared" si="1"/>
      </c>
      <c r="Z19" s="36"/>
      <c r="AA19" s="39">
        <f>IF(Y19&lt;&gt;"",Y19+COUNTIF(Y19:Y$69,Y19)-1,Y$69)</f>
        <v>1</v>
      </c>
      <c r="AB19" s="40">
        <f t="shared" si="6"/>
      </c>
      <c r="AC19" s="40">
        <f t="shared" si="2"/>
        <v>0</v>
      </c>
      <c r="AD19" s="41">
        <f t="shared" si="3"/>
        <v>0</v>
      </c>
      <c r="AE19" s="41">
        <f t="shared" si="4"/>
        <v>0</v>
      </c>
      <c r="AF19" s="193">
        <f t="shared" si="5"/>
      </c>
      <c r="AG19" s="196">
        <f>IF(AF19&lt;&gt;"",COUNTIF(AF$9:AF19,1),Y$69)</f>
        <v>1</v>
      </c>
    </row>
    <row r="20" spans="1:33" ht="15.75">
      <c r="A20" s="212"/>
      <c r="B20" s="213"/>
      <c r="C20" s="347"/>
      <c r="D20" s="369"/>
      <c r="E20" s="347"/>
      <c r="F20" s="348"/>
      <c r="G20" s="369"/>
      <c r="H20" s="27"/>
      <c r="I20" s="208"/>
      <c r="J20" s="215"/>
      <c r="K20" s="343"/>
      <c r="L20" s="344"/>
      <c r="M20" s="215"/>
      <c r="N20" s="345">
        <f t="shared" si="7"/>
      </c>
      <c r="O20" s="346"/>
      <c r="P20" s="209">
        <f t="shared" si="8"/>
      </c>
      <c r="Q20" s="347"/>
      <c r="R20" s="352"/>
      <c r="S20" s="352"/>
      <c r="T20" s="352"/>
      <c r="U20" s="353"/>
      <c r="V20" s="350"/>
      <c r="W20" s="351"/>
      <c r="X20" s="30">
        <f t="shared" si="0"/>
        <v>0</v>
      </c>
      <c r="Y20" s="214">
        <f t="shared" si="1"/>
      </c>
      <c r="Z20" s="36"/>
      <c r="AA20" s="39">
        <f>IF(Y20&lt;&gt;"",Y20+COUNTIF(Y20:Y$69,Y20)-1,Y$69)</f>
        <v>1</v>
      </c>
      <c r="AB20" s="40">
        <f t="shared" si="6"/>
      </c>
      <c r="AC20" s="40">
        <f t="shared" si="2"/>
        <v>0</v>
      </c>
      <c r="AD20" s="41">
        <f t="shared" si="3"/>
        <v>0</v>
      </c>
      <c r="AE20" s="41">
        <f t="shared" si="4"/>
        <v>0</v>
      </c>
      <c r="AF20" s="193">
        <f t="shared" si="5"/>
      </c>
      <c r="AG20" s="196">
        <f>IF(AF20&lt;&gt;"",COUNTIF(AF$9:AF20,1),Y$69)</f>
        <v>1</v>
      </c>
    </row>
    <row r="21" spans="1:33" ht="15.75">
      <c r="A21" s="212"/>
      <c r="B21" s="213"/>
      <c r="C21" s="347"/>
      <c r="D21" s="369"/>
      <c r="E21" s="347"/>
      <c r="F21" s="348"/>
      <c r="G21" s="369"/>
      <c r="H21" s="27"/>
      <c r="I21" s="208"/>
      <c r="J21" s="215"/>
      <c r="K21" s="343"/>
      <c r="L21" s="344"/>
      <c r="M21" s="215"/>
      <c r="N21" s="345">
        <f t="shared" si="7"/>
      </c>
      <c r="O21" s="346"/>
      <c r="P21" s="209">
        <f t="shared" si="8"/>
      </c>
      <c r="Q21" s="347"/>
      <c r="R21" s="352"/>
      <c r="S21" s="352"/>
      <c r="T21" s="352"/>
      <c r="U21" s="353"/>
      <c r="V21" s="350"/>
      <c r="W21" s="351"/>
      <c r="X21" s="30">
        <f t="shared" si="0"/>
        <v>0</v>
      </c>
      <c r="Y21" s="214">
        <f t="shared" si="1"/>
      </c>
      <c r="Z21" s="36"/>
      <c r="AA21" s="39">
        <f>IF(Y21&lt;&gt;"",Y21+COUNTIF(Y21:Y$69,Y21)-1,Y$69)</f>
        <v>1</v>
      </c>
      <c r="AB21" s="40">
        <f t="shared" si="6"/>
      </c>
      <c r="AC21" s="40">
        <f t="shared" si="2"/>
        <v>0</v>
      </c>
      <c r="AD21" s="41">
        <f t="shared" si="3"/>
        <v>0</v>
      </c>
      <c r="AE21" s="41">
        <f t="shared" si="4"/>
        <v>0</v>
      </c>
      <c r="AF21" s="193">
        <f t="shared" si="5"/>
      </c>
      <c r="AG21" s="196">
        <f>IF(AF21&lt;&gt;"",COUNTIF(AF$9:AF21,1),Y$69)</f>
        <v>1</v>
      </c>
    </row>
    <row r="22" spans="1:33" ht="15.75">
      <c r="A22" s="212"/>
      <c r="B22" s="213"/>
      <c r="C22" s="347"/>
      <c r="D22" s="369"/>
      <c r="E22" s="347"/>
      <c r="F22" s="352"/>
      <c r="G22" s="379"/>
      <c r="H22" s="27"/>
      <c r="I22" s="208"/>
      <c r="J22" s="215"/>
      <c r="K22" s="343"/>
      <c r="L22" s="370"/>
      <c r="M22" s="215"/>
      <c r="N22" s="345">
        <f aca="true" t="shared" si="9" ref="N22:N29">IF(AB22&lt;&gt;"",IF(AND($T$4&lt;&gt;"F6",$T$4&lt;&gt;"F7",$T$4&lt;&gt;"F8"),(IF(ISERR(LARGE($J22:$M22,1)),0,LARGE($J22:$M22,1))+IF(ISERR(LARGE($J22:$M22,2)),0,LARGE($J22:$M22,2)))/IF(COUNT($K$9:$M$69)&lt;&gt;0,2,1),MAX($J22:$K22)),"")</f>
      </c>
      <c r="O22" s="346"/>
      <c r="P22" s="209">
        <f t="shared" si="8"/>
      </c>
      <c r="Q22" s="347"/>
      <c r="R22" s="352"/>
      <c r="S22" s="352"/>
      <c r="T22" s="352"/>
      <c r="U22" s="353"/>
      <c r="V22" s="350"/>
      <c r="W22" s="351"/>
      <c r="X22" s="30">
        <f aca="true" t="shared" si="10" ref="X22:X29">IF($P22&lt;&gt;"",$P22+300,0)+IF(COUNT($J22:$M22)=3,SMALL($J22:$M22,1)/10000,0)</f>
        <v>0</v>
      </c>
      <c r="Y22" s="214">
        <f t="shared" si="1"/>
      </c>
      <c r="Z22" s="36"/>
      <c r="AA22" s="39">
        <f>IF(Y22&lt;&gt;"",Y22+COUNTIF(Y22:Y$69,Y22)-1,Y$69)</f>
        <v>1</v>
      </c>
      <c r="AB22" s="40">
        <f t="shared" si="6"/>
      </c>
      <c r="AC22" s="40">
        <f t="shared" si="2"/>
        <v>0</v>
      </c>
      <c r="AD22" s="41">
        <f t="shared" si="3"/>
        <v>0</v>
      </c>
      <c r="AE22" s="41">
        <f t="shared" si="4"/>
        <v>0</v>
      </c>
      <c r="AF22" s="193">
        <f t="shared" si="5"/>
      </c>
      <c r="AG22" s="196">
        <f>IF(AF22&lt;&gt;"",COUNTIF(AF$9:AF22,1),Y$69)</f>
        <v>1</v>
      </c>
    </row>
    <row r="23" spans="1:33" ht="15.75">
      <c r="A23" s="212"/>
      <c r="B23" s="213"/>
      <c r="C23" s="347"/>
      <c r="D23" s="369"/>
      <c r="E23" s="347"/>
      <c r="F23" s="348"/>
      <c r="G23" s="369"/>
      <c r="H23" s="27"/>
      <c r="I23" s="208"/>
      <c r="J23" s="215"/>
      <c r="K23" s="343"/>
      <c r="L23" s="370"/>
      <c r="M23" s="215"/>
      <c r="N23" s="345">
        <f t="shared" si="9"/>
      </c>
      <c r="O23" s="346"/>
      <c r="P23" s="209">
        <f t="shared" si="8"/>
      </c>
      <c r="Q23" s="347"/>
      <c r="R23" s="352"/>
      <c r="S23" s="352"/>
      <c r="T23" s="352"/>
      <c r="U23" s="353"/>
      <c r="V23" s="350"/>
      <c r="W23" s="351"/>
      <c r="X23" s="30">
        <f t="shared" si="10"/>
        <v>0</v>
      </c>
      <c r="Y23" s="214">
        <f t="shared" si="1"/>
      </c>
      <c r="Z23" s="36"/>
      <c r="AA23" s="39">
        <f>IF(Y23&lt;&gt;"",Y23+COUNTIF(Y23:Y$69,Y23)-1,Y$69)</f>
        <v>1</v>
      </c>
      <c r="AB23" s="40">
        <f t="shared" si="6"/>
      </c>
      <c r="AC23" s="40">
        <f t="shared" si="2"/>
        <v>0</v>
      </c>
      <c r="AD23" s="41">
        <f t="shared" si="3"/>
        <v>0</v>
      </c>
      <c r="AE23" s="41">
        <f t="shared" si="4"/>
        <v>0</v>
      </c>
      <c r="AF23" s="193">
        <f t="shared" si="5"/>
      </c>
      <c r="AG23" s="196">
        <f>IF(AF23&lt;&gt;"",COUNTIF(AF$9:AF23,1),Y$69)</f>
        <v>1</v>
      </c>
    </row>
    <row r="24" spans="1:33" ht="15.75">
      <c r="A24" s="212"/>
      <c r="B24" s="213"/>
      <c r="C24" s="347"/>
      <c r="D24" s="369"/>
      <c r="E24" s="347"/>
      <c r="F24" s="348"/>
      <c r="G24" s="369"/>
      <c r="H24" s="27"/>
      <c r="I24" s="208"/>
      <c r="J24" s="215"/>
      <c r="K24" s="343"/>
      <c r="L24" s="370"/>
      <c r="M24" s="215"/>
      <c r="N24" s="345">
        <f t="shared" si="9"/>
      </c>
      <c r="O24" s="346"/>
      <c r="P24" s="209">
        <f t="shared" si="8"/>
      </c>
      <c r="Q24" s="347"/>
      <c r="R24" s="352"/>
      <c r="S24" s="352"/>
      <c r="T24" s="352"/>
      <c r="U24" s="353"/>
      <c r="V24" s="350"/>
      <c r="W24" s="351"/>
      <c r="X24" s="30">
        <f t="shared" si="10"/>
        <v>0</v>
      </c>
      <c r="Y24" s="214">
        <f t="shared" si="1"/>
      </c>
      <c r="Z24" s="36"/>
      <c r="AA24" s="39">
        <f>IF(Y24&lt;&gt;"",Y24+COUNTIF(Y24:Y$69,Y24)-1,Y$69)</f>
        <v>1</v>
      </c>
      <c r="AB24" s="40">
        <f t="shared" si="6"/>
      </c>
      <c r="AC24" s="40">
        <f t="shared" si="2"/>
        <v>0</v>
      </c>
      <c r="AD24" s="41">
        <f t="shared" si="3"/>
        <v>0</v>
      </c>
      <c r="AE24" s="41">
        <f t="shared" si="4"/>
        <v>0</v>
      </c>
      <c r="AF24" s="193">
        <f t="shared" si="5"/>
      </c>
      <c r="AG24" s="196">
        <f>IF(AF24&lt;&gt;"",COUNTIF(AF$9:AF24,1),Y$69)</f>
        <v>1</v>
      </c>
    </row>
    <row r="25" spans="1:33" ht="15.75">
      <c r="A25" s="212"/>
      <c r="B25" s="213"/>
      <c r="C25" s="347"/>
      <c r="D25" s="369"/>
      <c r="E25" s="347"/>
      <c r="F25" s="348"/>
      <c r="G25" s="369"/>
      <c r="H25" s="27"/>
      <c r="I25" s="208"/>
      <c r="J25" s="215"/>
      <c r="K25" s="343"/>
      <c r="L25" s="370"/>
      <c r="M25" s="215"/>
      <c r="N25" s="345">
        <f t="shared" si="9"/>
      </c>
      <c r="O25" s="346"/>
      <c r="P25" s="209">
        <f t="shared" si="8"/>
      </c>
      <c r="Q25" s="347"/>
      <c r="R25" s="352"/>
      <c r="S25" s="352"/>
      <c r="T25" s="352"/>
      <c r="U25" s="353"/>
      <c r="V25" s="350"/>
      <c r="W25" s="351"/>
      <c r="X25" s="30">
        <f t="shared" si="10"/>
        <v>0</v>
      </c>
      <c r="Y25" s="214">
        <f t="shared" si="1"/>
      </c>
      <c r="Z25" s="36"/>
      <c r="AA25" s="39">
        <f>IF(Y25&lt;&gt;"",Y25+COUNTIF(Y25:Y$69,Y25)-1,Y$69)</f>
        <v>1</v>
      </c>
      <c r="AB25" s="40">
        <f t="shared" si="6"/>
      </c>
      <c r="AC25" s="40">
        <f t="shared" si="2"/>
        <v>0</v>
      </c>
      <c r="AD25" s="41">
        <f t="shared" si="3"/>
        <v>0</v>
      </c>
      <c r="AE25" s="41">
        <f t="shared" si="4"/>
        <v>0</v>
      </c>
      <c r="AF25" s="193">
        <f t="shared" si="5"/>
      </c>
      <c r="AG25" s="196">
        <f>IF(AF25&lt;&gt;"",COUNTIF(AF$9:AF25,1),Y$69)</f>
        <v>1</v>
      </c>
    </row>
    <row r="26" spans="1:33" ht="15.75">
      <c r="A26" s="212"/>
      <c r="B26" s="213"/>
      <c r="C26" s="347"/>
      <c r="D26" s="369"/>
      <c r="E26" s="347"/>
      <c r="F26" s="348"/>
      <c r="G26" s="369"/>
      <c r="H26" s="27"/>
      <c r="I26" s="208"/>
      <c r="J26" s="215"/>
      <c r="K26" s="343"/>
      <c r="L26" s="370"/>
      <c r="M26" s="215"/>
      <c r="N26" s="345">
        <f t="shared" si="9"/>
      </c>
      <c r="O26" s="346"/>
      <c r="P26" s="209">
        <f t="shared" si="8"/>
      </c>
      <c r="Q26" s="347"/>
      <c r="R26" s="352"/>
      <c r="S26" s="352"/>
      <c r="T26" s="352"/>
      <c r="U26" s="353"/>
      <c r="V26" s="350"/>
      <c r="W26" s="351"/>
      <c r="X26" s="30">
        <f t="shared" si="10"/>
        <v>0</v>
      </c>
      <c r="Y26" s="214">
        <f t="shared" si="1"/>
      </c>
      <c r="Z26" s="36"/>
      <c r="AA26" s="39">
        <f>IF(Y26&lt;&gt;"",Y26+COUNTIF(Y26:Y$69,Y26)-1,Y$69)</f>
        <v>1</v>
      </c>
      <c r="AB26" s="40">
        <f t="shared" si="6"/>
      </c>
      <c r="AC26" s="40">
        <f t="shared" si="2"/>
        <v>0</v>
      </c>
      <c r="AD26" s="41">
        <f t="shared" si="3"/>
        <v>0</v>
      </c>
      <c r="AE26" s="41">
        <f t="shared" si="4"/>
        <v>0</v>
      </c>
      <c r="AF26" s="193">
        <f t="shared" si="5"/>
      </c>
      <c r="AG26" s="196">
        <f>IF(AF26&lt;&gt;"",COUNTIF(AF$9:AF26,1),Y$69)</f>
        <v>1</v>
      </c>
    </row>
    <row r="27" spans="1:33" ht="15.75">
      <c r="A27" s="212"/>
      <c r="B27" s="213"/>
      <c r="C27" s="347"/>
      <c r="D27" s="369"/>
      <c r="E27" s="347"/>
      <c r="F27" s="348"/>
      <c r="G27" s="369"/>
      <c r="H27" s="27"/>
      <c r="I27" s="208"/>
      <c r="J27" s="215"/>
      <c r="K27" s="343"/>
      <c r="L27" s="370"/>
      <c r="M27" s="215"/>
      <c r="N27" s="345">
        <f t="shared" si="9"/>
      </c>
      <c r="O27" s="346"/>
      <c r="P27" s="209">
        <f t="shared" si="8"/>
      </c>
      <c r="Q27" s="347"/>
      <c r="R27" s="352"/>
      <c r="S27" s="352"/>
      <c r="T27" s="352"/>
      <c r="U27" s="353"/>
      <c r="V27" s="350"/>
      <c r="W27" s="351"/>
      <c r="X27" s="30">
        <f t="shared" si="10"/>
        <v>0</v>
      </c>
      <c r="Y27" s="214">
        <f t="shared" si="1"/>
      </c>
      <c r="Z27" s="36"/>
      <c r="AA27" s="39">
        <f>IF(Y27&lt;&gt;"",Y27+COUNTIF(Y27:Y$69,Y27)-1,Y$69)</f>
        <v>1</v>
      </c>
      <c r="AB27" s="40">
        <f t="shared" si="6"/>
      </c>
      <c r="AC27" s="40">
        <f t="shared" si="2"/>
        <v>0</v>
      </c>
      <c r="AD27" s="41">
        <f t="shared" si="3"/>
        <v>0</v>
      </c>
      <c r="AE27" s="41">
        <f t="shared" si="4"/>
        <v>0</v>
      </c>
      <c r="AF27" s="193">
        <f t="shared" si="5"/>
      </c>
      <c r="AG27" s="196">
        <f>IF(AF27&lt;&gt;"",COUNTIF(AF$9:AF27,1),Y$69)</f>
        <v>1</v>
      </c>
    </row>
    <row r="28" spans="1:33" ht="15.75">
      <c r="A28" s="212"/>
      <c r="B28" s="213"/>
      <c r="C28" s="347"/>
      <c r="D28" s="369"/>
      <c r="E28" s="347"/>
      <c r="F28" s="348"/>
      <c r="G28" s="369"/>
      <c r="H28" s="27"/>
      <c r="I28" s="208"/>
      <c r="J28" s="215"/>
      <c r="K28" s="343"/>
      <c r="L28" s="370"/>
      <c r="M28" s="215"/>
      <c r="N28" s="345">
        <f t="shared" si="9"/>
      </c>
      <c r="O28" s="346"/>
      <c r="P28" s="209">
        <f t="shared" si="8"/>
      </c>
      <c r="Q28" s="347"/>
      <c r="R28" s="352"/>
      <c r="S28" s="352"/>
      <c r="T28" s="352"/>
      <c r="U28" s="353"/>
      <c r="V28" s="350"/>
      <c r="W28" s="351"/>
      <c r="X28" s="30">
        <f t="shared" si="10"/>
        <v>0</v>
      </c>
      <c r="Y28" s="214">
        <f t="shared" si="1"/>
      </c>
      <c r="Z28" s="36"/>
      <c r="AA28" s="39">
        <f>IF(Y28&lt;&gt;"",Y28+COUNTIF(Y28:Y$69,Y28)-1,Y$69)</f>
        <v>1</v>
      </c>
      <c r="AB28" s="40">
        <f t="shared" si="6"/>
      </c>
      <c r="AC28" s="40">
        <f t="shared" si="2"/>
        <v>0</v>
      </c>
      <c r="AD28" s="41">
        <f t="shared" si="3"/>
        <v>0</v>
      </c>
      <c r="AE28" s="41">
        <f t="shared" si="4"/>
        <v>0</v>
      </c>
      <c r="AF28" s="193">
        <f t="shared" si="5"/>
      </c>
      <c r="AG28" s="196">
        <f>IF(AF28&lt;&gt;"",COUNTIF(AF$9:AF28,1),Y$69)</f>
        <v>1</v>
      </c>
    </row>
    <row r="29" spans="1:33" ht="15.75">
      <c r="A29" s="212"/>
      <c r="B29" s="213"/>
      <c r="C29" s="347"/>
      <c r="D29" s="369"/>
      <c r="E29" s="347"/>
      <c r="F29" s="348"/>
      <c r="G29" s="369"/>
      <c r="H29" s="27"/>
      <c r="I29" s="208"/>
      <c r="J29" s="215"/>
      <c r="K29" s="343"/>
      <c r="L29" s="370"/>
      <c r="M29" s="215"/>
      <c r="N29" s="345">
        <f t="shared" si="9"/>
      </c>
      <c r="O29" s="346"/>
      <c r="P29" s="209">
        <f t="shared" si="8"/>
      </c>
      <c r="Q29" s="347"/>
      <c r="R29" s="352"/>
      <c r="S29" s="352"/>
      <c r="T29" s="352"/>
      <c r="U29" s="353"/>
      <c r="V29" s="350"/>
      <c r="W29" s="351"/>
      <c r="X29" s="30">
        <f t="shared" si="10"/>
        <v>0</v>
      </c>
      <c r="Y29" s="214">
        <f t="shared" si="1"/>
      </c>
      <c r="Z29" s="36"/>
      <c r="AA29" s="39">
        <f>IF(Y29&lt;&gt;"",Y29+COUNTIF(Y29:Y$69,Y29)-1,Y$69)</f>
        <v>1</v>
      </c>
      <c r="AB29" s="40">
        <f t="shared" si="6"/>
      </c>
      <c r="AC29" s="40">
        <f t="shared" si="2"/>
        <v>0</v>
      </c>
      <c r="AD29" s="41">
        <f t="shared" si="3"/>
        <v>0</v>
      </c>
      <c r="AE29" s="41">
        <f t="shared" si="4"/>
        <v>0</v>
      </c>
      <c r="AF29" s="193">
        <f t="shared" si="5"/>
      </c>
      <c r="AG29" s="196">
        <f>IF(AF29&lt;&gt;"",COUNTIF(AF$9:AF29,1),Y$69)</f>
        <v>1</v>
      </c>
    </row>
    <row r="30" spans="1:33" ht="15.75">
      <c r="A30" s="212"/>
      <c r="B30" s="213"/>
      <c r="C30" s="347"/>
      <c r="D30" s="369"/>
      <c r="E30" s="347"/>
      <c r="F30" s="348"/>
      <c r="G30" s="369"/>
      <c r="H30" s="27"/>
      <c r="I30" s="208"/>
      <c r="J30" s="215"/>
      <c r="K30" s="343"/>
      <c r="L30" s="370"/>
      <c r="M30" s="215"/>
      <c r="N30" s="345">
        <f t="shared" si="7"/>
      </c>
      <c r="O30" s="346"/>
      <c r="P30" s="209">
        <f t="shared" si="8"/>
      </c>
      <c r="Q30" s="347"/>
      <c r="R30" s="352"/>
      <c r="S30" s="352"/>
      <c r="T30" s="352"/>
      <c r="U30" s="353"/>
      <c r="V30" s="350"/>
      <c r="W30" s="351"/>
      <c r="X30" s="30">
        <f t="shared" si="0"/>
        <v>0</v>
      </c>
      <c r="Y30" s="214">
        <f t="shared" si="1"/>
      </c>
      <c r="Z30" s="36"/>
      <c r="AA30" s="39">
        <f>IF(Y30&lt;&gt;"",Y30+COUNTIF(Y30:Y$69,Y30)-1,Y$69)</f>
        <v>1</v>
      </c>
      <c r="AB30" s="40">
        <f t="shared" si="6"/>
      </c>
      <c r="AC30" s="40">
        <f t="shared" si="2"/>
        <v>0</v>
      </c>
      <c r="AD30" s="41">
        <f t="shared" si="3"/>
        <v>0</v>
      </c>
      <c r="AE30" s="41">
        <f t="shared" si="4"/>
        <v>0</v>
      </c>
      <c r="AF30" s="193">
        <f t="shared" si="5"/>
      </c>
      <c r="AG30" s="196">
        <f>IF(AF30&lt;&gt;"",COUNTIF(AF$9:AF30,1),Y$69)</f>
        <v>1</v>
      </c>
    </row>
    <row r="31" spans="1:33" ht="15.75">
      <c r="A31" s="212"/>
      <c r="B31" s="213"/>
      <c r="C31" s="347"/>
      <c r="D31" s="369"/>
      <c r="E31" s="347"/>
      <c r="F31" s="348"/>
      <c r="G31" s="369"/>
      <c r="H31" s="27"/>
      <c r="I31" s="208"/>
      <c r="J31" s="215"/>
      <c r="K31" s="343"/>
      <c r="L31" s="370"/>
      <c r="M31" s="215"/>
      <c r="N31" s="345">
        <f t="shared" si="7"/>
      </c>
      <c r="O31" s="346"/>
      <c r="P31" s="209">
        <f t="shared" si="8"/>
      </c>
      <c r="Q31" s="347"/>
      <c r="R31" s="352"/>
      <c r="S31" s="352"/>
      <c r="T31" s="352"/>
      <c r="U31" s="353"/>
      <c r="V31" s="350"/>
      <c r="W31" s="351"/>
      <c r="X31" s="30">
        <f t="shared" si="0"/>
        <v>0</v>
      </c>
      <c r="Y31" s="214">
        <f t="shared" si="1"/>
      </c>
      <c r="Z31" s="36"/>
      <c r="AA31" s="39">
        <f>IF(Y31&lt;&gt;"",Y31+COUNTIF(Y31:Y$69,Y31)-1,Y$69)</f>
        <v>1</v>
      </c>
      <c r="AB31" s="40">
        <f t="shared" si="6"/>
      </c>
      <c r="AC31" s="40">
        <f t="shared" si="2"/>
        <v>0</v>
      </c>
      <c r="AD31" s="41">
        <f t="shared" si="3"/>
        <v>0</v>
      </c>
      <c r="AE31" s="41">
        <f t="shared" si="4"/>
        <v>0</v>
      </c>
      <c r="AF31" s="193">
        <f t="shared" si="5"/>
      </c>
      <c r="AG31" s="196">
        <f>IF(AF31&lt;&gt;"",COUNTIF(AF$9:AF31,1),Y$69)</f>
        <v>1</v>
      </c>
    </row>
    <row r="32" spans="1:33" ht="15.75">
      <c r="A32" s="212"/>
      <c r="B32" s="213"/>
      <c r="C32" s="347"/>
      <c r="D32" s="369"/>
      <c r="E32" s="347"/>
      <c r="F32" s="348"/>
      <c r="G32" s="369"/>
      <c r="H32" s="27"/>
      <c r="I32" s="208"/>
      <c r="J32" s="215"/>
      <c r="K32" s="343"/>
      <c r="L32" s="344"/>
      <c r="M32" s="215"/>
      <c r="N32" s="345">
        <f t="shared" si="7"/>
      </c>
      <c r="O32" s="346"/>
      <c r="P32" s="209">
        <f t="shared" si="8"/>
      </c>
      <c r="Q32" s="347"/>
      <c r="R32" s="352"/>
      <c r="S32" s="352"/>
      <c r="T32" s="352"/>
      <c r="U32" s="353"/>
      <c r="V32" s="350"/>
      <c r="W32" s="351"/>
      <c r="X32" s="30">
        <f t="shared" si="0"/>
        <v>0</v>
      </c>
      <c r="Y32" s="214">
        <f t="shared" si="1"/>
      </c>
      <c r="Z32" s="36"/>
      <c r="AA32" s="39">
        <f>IF(Y32&lt;&gt;"",Y32+COUNTIF(Y32:Y$69,Y32)-1,Y$69)</f>
        <v>1</v>
      </c>
      <c r="AB32" s="40">
        <f t="shared" si="6"/>
      </c>
      <c r="AC32" s="40">
        <f t="shared" si="2"/>
        <v>0</v>
      </c>
      <c r="AD32" s="41">
        <f t="shared" si="3"/>
        <v>0</v>
      </c>
      <c r="AE32" s="41">
        <f t="shared" si="4"/>
        <v>0</v>
      </c>
      <c r="AF32" s="193">
        <f t="shared" si="5"/>
      </c>
      <c r="AG32" s="196">
        <f>IF(AF32&lt;&gt;"",COUNTIF(AF$9:AF32,1),Y$69)</f>
        <v>1</v>
      </c>
    </row>
    <row r="33" spans="1:33" ht="15.75">
      <c r="A33" s="212"/>
      <c r="B33" s="213"/>
      <c r="C33" s="347"/>
      <c r="D33" s="369"/>
      <c r="E33" s="347"/>
      <c r="F33" s="348"/>
      <c r="G33" s="369"/>
      <c r="H33" s="27"/>
      <c r="I33" s="208"/>
      <c r="J33" s="215"/>
      <c r="K33" s="343"/>
      <c r="L33" s="344"/>
      <c r="M33" s="215"/>
      <c r="N33" s="345">
        <f t="shared" si="7"/>
      </c>
      <c r="O33" s="346"/>
      <c r="P33" s="209">
        <f t="shared" si="8"/>
      </c>
      <c r="Q33" s="347"/>
      <c r="R33" s="352"/>
      <c r="S33" s="352"/>
      <c r="T33" s="352"/>
      <c r="U33" s="353"/>
      <c r="V33" s="350"/>
      <c r="W33" s="351"/>
      <c r="X33" s="30">
        <f t="shared" si="0"/>
        <v>0</v>
      </c>
      <c r="Y33" s="214">
        <f t="shared" si="1"/>
      </c>
      <c r="Z33" s="36"/>
      <c r="AA33" s="39">
        <f>IF(Y33&lt;&gt;"",Y33+COUNTIF(Y33:Y$69,Y33)-1,Y$69)</f>
        <v>1</v>
      </c>
      <c r="AB33" s="40">
        <f t="shared" si="6"/>
      </c>
      <c r="AC33" s="40">
        <f t="shared" si="2"/>
        <v>0</v>
      </c>
      <c r="AD33" s="41">
        <f t="shared" si="3"/>
        <v>0</v>
      </c>
      <c r="AE33" s="41">
        <f t="shared" si="4"/>
        <v>0</v>
      </c>
      <c r="AF33" s="193">
        <f t="shared" si="5"/>
      </c>
      <c r="AG33" s="196">
        <f>IF(AF33&lt;&gt;"",COUNTIF(AF$9:AF33,1),Y$69)</f>
        <v>1</v>
      </c>
    </row>
    <row r="34" spans="1:33" ht="15.75">
      <c r="A34" s="212"/>
      <c r="B34" s="213"/>
      <c r="C34" s="347"/>
      <c r="D34" s="369"/>
      <c r="E34" s="347"/>
      <c r="F34" s="348"/>
      <c r="G34" s="369"/>
      <c r="H34" s="27"/>
      <c r="I34" s="208"/>
      <c r="J34" s="215"/>
      <c r="K34" s="343"/>
      <c r="L34" s="344"/>
      <c r="M34" s="215"/>
      <c r="N34" s="345">
        <f t="shared" si="7"/>
      </c>
      <c r="O34" s="346"/>
      <c r="P34" s="209">
        <f t="shared" si="8"/>
      </c>
      <c r="Q34" s="347"/>
      <c r="R34" s="352"/>
      <c r="S34" s="352"/>
      <c r="T34" s="352"/>
      <c r="U34" s="353"/>
      <c r="V34" s="350"/>
      <c r="W34" s="351"/>
      <c r="X34" s="30">
        <f t="shared" si="0"/>
        <v>0</v>
      </c>
      <c r="Y34" s="214">
        <f t="shared" si="1"/>
      </c>
      <c r="Z34" s="36"/>
      <c r="AA34" s="39">
        <f>IF(Y34&lt;&gt;"",Y34+COUNTIF(Y34:Y$69,Y34)-1,Y$69)</f>
        <v>1</v>
      </c>
      <c r="AB34" s="40">
        <f t="shared" si="6"/>
      </c>
      <c r="AC34" s="40">
        <f t="shared" si="2"/>
        <v>0</v>
      </c>
      <c r="AD34" s="41">
        <f t="shared" si="3"/>
        <v>0</v>
      </c>
      <c r="AE34" s="41">
        <f t="shared" si="4"/>
        <v>0</v>
      </c>
      <c r="AF34" s="193">
        <f t="shared" si="5"/>
      </c>
      <c r="AG34" s="196">
        <f>IF(AF34&lt;&gt;"",COUNTIF(AF$9:AF34,1),Y$69)</f>
        <v>1</v>
      </c>
    </row>
    <row r="35" spans="1:33" ht="15.75">
      <c r="A35" s="212"/>
      <c r="B35" s="213"/>
      <c r="C35" s="347"/>
      <c r="D35" s="369"/>
      <c r="E35" s="347"/>
      <c r="F35" s="352"/>
      <c r="G35" s="379"/>
      <c r="H35" s="27"/>
      <c r="I35" s="208"/>
      <c r="J35" s="215"/>
      <c r="K35" s="343"/>
      <c r="L35" s="344"/>
      <c r="M35" s="215"/>
      <c r="N35" s="345">
        <f t="shared" si="7"/>
      </c>
      <c r="O35" s="346"/>
      <c r="P35" s="209">
        <f t="shared" si="8"/>
      </c>
      <c r="Q35" s="347"/>
      <c r="R35" s="352"/>
      <c r="S35" s="352"/>
      <c r="T35" s="352"/>
      <c r="U35" s="353"/>
      <c r="V35" s="350"/>
      <c r="W35" s="351"/>
      <c r="X35" s="30">
        <f aca="true" t="shared" si="11" ref="X35:X68">IF($P35&lt;&gt;"",$P35+300,0)+IF(COUNT($J35:$M35)=3,SMALL($J35:$M35,1)/10000,0)</f>
        <v>0</v>
      </c>
      <c r="Y35" s="214">
        <f t="shared" si="1"/>
      </c>
      <c r="Z35" s="36"/>
      <c r="AA35" s="39">
        <f>IF(Y35&lt;&gt;"",Y35+COUNTIF(Y35:Y$69,Y35)-1,Y$69)</f>
        <v>1</v>
      </c>
      <c r="AB35" s="40">
        <f t="shared" si="6"/>
      </c>
      <c r="AC35" s="40">
        <f t="shared" si="2"/>
        <v>0</v>
      </c>
      <c r="AD35" s="41">
        <f t="shared" si="3"/>
        <v>0</v>
      </c>
      <c r="AE35" s="41">
        <f t="shared" si="4"/>
        <v>0</v>
      </c>
      <c r="AF35" s="193">
        <f t="shared" si="5"/>
      </c>
      <c r="AG35" s="196">
        <f>IF(AF35&lt;&gt;"",COUNTIF(AF$9:AF35,1),Y$69)</f>
        <v>1</v>
      </c>
    </row>
    <row r="36" spans="1:33" ht="15.75">
      <c r="A36" s="212"/>
      <c r="B36" s="213"/>
      <c r="C36" s="347"/>
      <c r="D36" s="369"/>
      <c r="E36" s="347"/>
      <c r="F36" s="352"/>
      <c r="G36" s="379"/>
      <c r="H36" s="27"/>
      <c r="I36" s="208"/>
      <c r="J36" s="215"/>
      <c r="K36" s="343"/>
      <c r="L36" s="344"/>
      <c r="M36" s="215"/>
      <c r="N36" s="345">
        <f t="shared" si="7"/>
      </c>
      <c r="O36" s="346"/>
      <c r="P36" s="209">
        <f t="shared" si="8"/>
      </c>
      <c r="Q36" s="347"/>
      <c r="R36" s="352"/>
      <c r="S36" s="352"/>
      <c r="T36" s="352"/>
      <c r="U36" s="353"/>
      <c r="V36" s="350"/>
      <c r="W36" s="351"/>
      <c r="X36" s="30">
        <f t="shared" si="11"/>
        <v>0</v>
      </c>
      <c r="Y36" s="214">
        <f t="shared" si="1"/>
      </c>
      <c r="Z36" s="36"/>
      <c r="AA36" s="39">
        <f>IF(Y36&lt;&gt;"",Y36+COUNTIF(Y36:Y$69,Y36)-1,Y$69)</f>
        <v>1</v>
      </c>
      <c r="AB36" s="40">
        <f t="shared" si="6"/>
      </c>
      <c r="AC36" s="40">
        <f t="shared" si="2"/>
        <v>0</v>
      </c>
      <c r="AD36" s="41">
        <f t="shared" si="3"/>
        <v>0</v>
      </c>
      <c r="AE36" s="41">
        <f t="shared" si="4"/>
        <v>0</v>
      </c>
      <c r="AF36" s="193">
        <f t="shared" si="5"/>
      </c>
      <c r="AG36" s="196">
        <f>IF(AF36&lt;&gt;"",COUNTIF(AF$9:AF36,1),Y$69)</f>
        <v>1</v>
      </c>
    </row>
    <row r="37" spans="1:33" ht="15.75">
      <c r="A37" s="212"/>
      <c r="B37" s="213"/>
      <c r="C37" s="347"/>
      <c r="D37" s="369"/>
      <c r="E37" s="347"/>
      <c r="F37" s="352"/>
      <c r="G37" s="379"/>
      <c r="H37" s="27"/>
      <c r="I37" s="208"/>
      <c r="J37" s="215"/>
      <c r="K37" s="343"/>
      <c r="L37" s="344"/>
      <c r="M37" s="215"/>
      <c r="N37" s="345">
        <f t="shared" si="7"/>
      </c>
      <c r="O37" s="346"/>
      <c r="P37" s="209">
        <f t="shared" si="8"/>
      </c>
      <c r="Q37" s="347"/>
      <c r="R37" s="352"/>
      <c r="S37" s="352"/>
      <c r="T37" s="352"/>
      <c r="U37" s="353"/>
      <c r="V37" s="350"/>
      <c r="W37" s="351"/>
      <c r="X37" s="30">
        <f t="shared" si="11"/>
        <v>0</v>
      </c>
      <c r="Y37" s="214">
        <f t="shared" si="1"/>
      </c>
      <c r="Z37" s="36"/>
      <c r="AA37" s="39">
        <f>IF(Y37&lt;&gt;"",Y37+COUNTIF(Y37:Y$69,Y37)-1,Y$69)</f>
        <v>1</v>
      </c>
      <c r="AB37" s="40">
        <f t="shared" si="6"/>
      </c>
      <c r="AC37" s="40">
        <f t="shared" si="2"/>
        <v>0</v>
      </c>
      <c r="AD37" s="41">
        <f t="shared" si="3"/>
        <v>0</v>
      </c>
      <c r="AE37" s="41">
        <f t="shared" si="4"/>
        <v>0</v>
      </c>
      <c r="AF37" s="193">
        <f t="shared" si="5"/>
      </c>
      <c r="AG37" s="196">
        <f>IF(AF37&lt;&gt;"",COUNTIF(AF$9:AF37,1),Y$69)</f>
        <v>1</v>
      </c>
    </row>
    <row r="38" spans="1:33" ht="15.75">
      <c r="A38" s="212"/>
      <c r="B38" s="213"/>
      <c r="C38" s="347"/>
      <c r="D38" s="369"/>
      <c r="E38" s="347"/>
      <c r="F38" s="352"/>
      <c r="G38" s="379"/>
      <c r="H38" s="27"/>
      <c r="I38" s="208"/>
      <c r="J38" s="215"/>
      <c r="K38" s="343"/>
      <c r="L38" s="344"/>
      <c r="M38" s="215"/>
      <c r="N38" s="345">
        <f t="shared" si="7"/>
      </c>
      <c r="O38" s="346"/>
      <c r="P38" s="209">
        <f t="shared" si="8"/>
      </c>
      <c r="Q38" s="347"/>
      <c r="R38" s="352"/>
      <c r="S38" s="352"/>
      <c r="T38" s="352"/>
      <c r="U38" s="353"/>
      <c r="V38" s="350"/>
      <c r="W38" s="351"/>
      <c r="X38" s="30">
        <f t="shared" si="11"/>
        <v>0</v>
      </c>
      <c r="Y38" s="214">
        <f t="shared" si="1"/>
      </c>
      <c r="Z38" s="36"/>
      <c r="AA38" s="39">
        <f>IF(Y38&lt;&gt;"",Y38+COUNTIF(Y38:Y$69,Y38)-1,Y$69)</f>
        <v>1</v>
      </c>
      <c r="AB38" s="40">
        <f t="shared" si="6"/>
      </c>
      <c r="AC38" s="40">
        <f t="shared" si="2"/>
        <v>0</v>
      </c>
      <c r="AD38" s="41">
        <f t="shared" si="3"/>
        <v>0</v>
      </c>
      <c r="AE38" s="41">
        <f t="shared" si="4"/>
        <v>0</v>
      </c>
      <c r="AF38" s="193">
        <f t="shared" si="5"/>
      </c>
      <c r="AG38" s="196">
        <f>IF(AF38&lt;&gt;"",COUNTIF(AF$9:AF38,1),Y$69)</f>
        <v>1</v>
      </c>
    </row>
    <row r="39" spans="1:33" ht="15.75">
      <c r="A39" s="212"/>
      <c r="B39" s="213"/>
      <c r="C39" s="347"/>
      <c r="D39" s="369"/>
      <c r="E39" s="347"/>
      <c r="F39" s="348"/>
      <c r="G39" s="369"/>
      <c r="H39" s="27"/>
      <c r="I39" s="208"/>
      <c r="J39" s="215"/>
      <c r="K39" s="343"/>
      <c r="L39" s="344"/>
      <c r="M39" s="215"/>
      <c r="N39" s="345">
        <f t="shared" si="7"/>
      </c>
      <c r="O39" s="346"/>
      <c r="P39" s="209">
        <f t="shared" si="8"/>
      </c>
      <c r="Q39" s="347"/>
      <c r="R39" s="352"/>
      <c r="S39" s="352"/>
      <c r="T39" s="352"/>
      <c r="U39" s="353"/>
      <c r="V39" s="350"/>
      <c r="W39" s="351"/>
      <c r="X39" s="30">
        <f t="shared" si="11"/>
        <v>0</v>
      </c>
      <c r="Y39" s="214">
        <f t="shared" si="1"/>
      </c>
      <c r="Z39" s="36"/>
      <c r="AA39" s="39">
        <f>IF(Y39&lt;&gt;"",Y39+COUNTIF(Y39:Y$69,Y39)-1,Y$69)</f>
        <v>1</v>
      </c>
      <c r="AB39" s="40">
        <f t="shared" si="6"/>
      </c>
      <c r="AC39" s="40">
        <f t="shared" si="2"/>
        <v>0</v>
      </c>
      <c r="AD39" s="41">
        <f t="shared" si="3"/>
        <v>0</v>
      </c>
      <c r="AE39" s="41">
        <f t="shared" si="4"/>
        <v>0</v>
      </c>
      <c r="AF39" s="193">
        <f t="shared" si="5"/>
      </c>
      <c r="AG39" s="196">
        <f>IF(AF39&lt;&gt;"",COUNTIF(AF$9:AF39,1),Y$69)</f>
        <v>1</v>
      </c>
    </row>
    <row r="40" spans="1:33" ht="15.75">
      <c r="A40" s="212"/>
      <c r="B40" s="213"/>
      <c r="C40" s="347"/>
      <c r="D40" s="369"/>
      <c r="E40" s="347"/>
      <c r="F40" s="352"/>
      <c r="G40" s="379"/>
      <c r="H40" s="27"/>
      <c r="I40" s="208"/>
      <c r="J40" s="215"/>
      <c r="K40" s="343"/>
      <c r="L40" s="344"/>
      <c r="M40" s="215"/>
      <c r="N40" s="345">
        <f t="shared" si="7"/>
      </c>
      <c r="O40" s="346"/>
      <c r="P40" s="209">
        <f t="shared" si="8"/>
      </c>
      <c r="Q40" s="347"/>
      <c r="R40" s="352"/>
      <c r="S40" s="352"/>
      <c r="T40" s="352"/>
      <c r="U40" s="353"/>
      <c r="V40" s="350"/>
      <c r="W40" s="351"/>
      <c r="X40" s="30">
        <f t="shared" si="11"/>
        <v>0</v>
      </c>
      <c r="Y40" s="214">
        <f t="shared" si="1"/>
      </c>
      <c r="Z40" s="36"/>
      <c r="AA40" s="39">
        <f>IF(Y40&lt;&gt;"",Y40+COUNTIF(Y40:Y$69,Y40)-1,Y$69)</f>
        <v>1</v>
      </c>
      <c r="AB40" s="40">
        <f t="shared" si="6"/>
      </c>
      <c r="AC40" s="40">
        <f t="shared" si="2"/>
        <v>0</v>
      </c>
      <c r="AD40" s="41">
        <f t="shared" si="3"/>
        <v>0</v>
      </c>
      <c r="AE40" s="41">
        <f t="shared" si="4"/>
        <v>0</v>
      </c>
      <c r="AF40" s="193">
        <f t="shared" si="5"/>
      </c>
      <c r="AG40" s="196">
        <f>IF(AF40&lt;&gt;"",COUNTIF(AF$9:AF40,1),Y$69)</f>
        <v>1</v>
      </c>
    </row>
    <row r="41" spans="1:33" ht="15.75">
      <c r="A41" s="212"/>
      <c r="B41" s="213"/>
      <c r="C41" s="347"/>
      <c r="D41" s="369"/>
      <c r="E41" s="347"/>
      <c r="F41" s="352"/>
      <c r="G41" s="379"/>
      <c r="H41" s="27"/>
      <c r="I41" s="208"/>
      <c r="J41" s="215"/>
      <c r="K41" s="343"/>
      <c r="L41" s="344"/>
      <c r="M41" s="215"/>
      <c r="N41" s="345">
        <f aca="true" t="shared" si="12" ref="N41:N68">IF(AB41&lt;&gt;"",IF(AND($T$4&lt;&gt;"F6",$T$4&lt;&gt;"F7",$T$4&lt;&gt;"F8"),(IF(ISERR(LARGE($J41:$M41,1)),0,LARGE($J41:$M41,1))+IF(ISERR(LARGE($J41:$M41,2)),0,LARGE($J41:$M41,2)))/IF(COUNT($K$9:$M$69)&lt;&gt;0,2,1),MAX($J41:$K41)),"")</f>
      </c>
      <c r="O41" s="346"/>
      <c r="P41" s="209">
        <f t="shared" si="8"/>
      </c>
      <c r="Q41" s="347"/>
      <c r="R41" s="352"/>
      <c r="S41" s="352"/>
      <c r="T41" s="352"/>
      <c r="U41" s="353"/>
      <c r="V41" s="350"/>
      <c r="W41" s="351"/>
      <c r="X41" s="30">
        <f t="shared" si="11"/>
        <v>0</v>
      </c>
      <c r="Y41" s="214">
        <f aca="true" t="shared" si="13" ref="Y41:Y68">IF($P41&lt;&gt;"",RANK($X41,($X$9:$X$69),),"")</f>
      </c>
      <c r="Z41" s="36"/>
      <c r="AA41" s="39">
        <f>IF(Y41&lt;&gt;"",Y41+COUNTIF(Y41:Y$69,Y41)-1,Y$69)</f>
        <v>1</v>
      </c>
      <c r="AB41" s="40">
        <f t="shared" si="6"/>
      </c>
      <c r="AC41" s="40">
        <f aca="true" t="shared" si="14" ref="AC41:AC68">IF(UPPER(H41)="J",COUNTIF($AB$9:$AB$69,"="&amp;AB41),0)</f>
        <v>0</v>
      </c>
      <c r="AD41" s="41">
        <f aca="true" t="shared" si="15" ref="AD41:AD68">IF(UPPER(H41)="S",COUNTIF($AB$9:$AB$69,"="&amp;AB41),0)</f>
        <v>0</v>
      </c>
      <c r="AE41" s="41">
        <f aca="true" t="shared" si="16" ref="AE41:AE68">IF(AND(A41="",H41&lt;&gt;""),COUNTIF($AB$9:$AB$69,"="&amp;AB41),0)</f>
        <v>0</v>
      </c>
      <c r="AF41" s="193">
        <f t="shared" si="5"/>
      </c>
      <c r="AG41" s="196">
        <f>IF(AF41&lt;&gt;"",COUNTIF(AF$9:AF41,1),Y$69)</f>
        <v>1</v>
      </c>
    </row>
    <row r="42" spans="1:33" ht="15.75">
      <c r="A42" s="212"/>
      <c r="B42" s="213"/>
      <c r="C42" s="347"/>
      <c r="D42" s="369"/>
      <c r="E42" s="347"/>
      <c r="F42" s="352"/>
      <c r="G42" s="379"/>
      <c r="H42" s="27"/>
      <c r="I42" s="208"/>
      <c r="J42" s="215"/>
      <c r="K42" s="343"/>
      <c r="L42" s="344"/>
      <c r="M42" s="215"/>
      <c r="N42" s="345">
        <f t="shared" si="12"/>
      </c>
      <c r="O42" s="346"/>
      <c r="P42" s="209">
        <f t="shared" si="8"/>
      </c>
      <c r="Q42" s="347"/>
      <c r="R42" s="352"/>
      <c r="S42" s="352"/>
      <c r="T42" s="352"/>
      <c r="U42" s="353"/>
      <c r="V42" s="350"/>
      <c r="W42" s="351"/>
      <c r="X42" s="30">
        <f t="shared" si="11"/>
        <v>0</v>
      </c>
      <c r="Y42" s="214">
        <f t="shared" si="13"/>
      </c>
      <c r="Z42" s="36"/>
      <c r="AA42" s="39">
        <f>IF(Y42&lt;&gt;"",Y42+COUNTIF(Y42:Y$69,Y42)-1,Y$69)</f>
        <v>1</v>
      </c>
      <c r="AB42" s="40">
        <f t="shared" si="6"/>
      </c>
      <c r="AC42" s="40">
        <f t="shared" si="14"/>
        <v>0</v>
      </c>
      <c r="AD42" s="41">
        <f t="shared" si="15"/>
        <v>0</v>
      </c>
      <c r="AE42" s="41">
        <f t="shared" si="16"/>
        <v>0</v>
      </c>
      <c r="AF42" s="193">
        <f t="shared" si="5"/>
      </c>
      <c r="AG42" s="196">
        <f>IF(AF42&lt;&gt;"",COUNTIF(AF$9:AF42,1),Y$69)</f>
        <v>1</v>
      </c>
    </row>
    <row r="43" spans="1:33" ht="15.75">
      <c r="A43" s="212"/>
      <c r="B43" s="213"/>
      <c r="C43" s="347"/>
      <c r="D43" s="369"/>
      <c r="E43" s="347"/>
      <c r="F43" s="352"/>
      <c r="G43" s="379"/>
      <c r="H43" s="27"/>
      <c r="I43" s="208"/>
      <c r="J43" s="215"/>
      <c r="K43" s="343"/>
      <c r="L43" s="344"/>
      <c r="M43" s="215"/>
      <c r="N43" s="345">
        <f t="shared" si="12"/>
      </c>
      <c r="O43" s="346"/>
      <c r="P43" s="209">
        <f t="shared" si="8"/>
      </c>
      <c r="Q43" s="347"/>
      <c r="R43" s="352"/>
      <c r="S43" s="352"/>
      <c r="T43" s="352"/>
      <c r="U43" s="353"/>
      <c r="V43" s="350"/>
      <c r="W43" s="351"/>
      <c r="X43" s="30">
        <f t="shared" si="11"/>
        <v>0</v>
      </c>
      <c r="Y43" s="214">
        <f t="shared" si="13"/>
      </c>
      <c r="Z43" s="36"/>
      <c r="AA43" s="39">
        <f>IF(Y43&lt;&gt;"",Y43+COUNTIF(Y43:Y$69,Y43)-1,Y$69)</f>
        <v>1</v>
      </c>
      <c r="AB43" s="40">
        <f t="shared" si="6"/>
      </c>
      <c r="AC43" s="40">
        <f t="shared" si="14"/>
        <v>0</v>
      </c>
      <c r="AD43" s="41">
        <f t="shared" si="15"/>
        <v>0</v>
      </c>
      <c r="AE43" s="41">
        <f t="shared" si="16"/>
        <v>0</v>
      </c>
      <c r="AF43" s="193">
        <f t="shared" si="5"/>
      </c>
      <c r="AG43" s="196">
        <f>IF(AF43&lt;&gt;"",COUNTIF(AF$9:AF43,1),Y$69)</f>
        <v>1</v>
      </c>
    </row>
    <row r="44" spans="1:33" ht="15.75">
      <c r="A44" s="212"/>
      <c r="B44" s="213"/>
      <c r="C44" s="347"/>
      <c r="D44" s="369"/>
      <c r="E44" s="347"/>
      <c r="F44" s="352"/>
      <c r="G44" s="379"/>
      <c r="H44" s="27"/>
      <c r="I44" s="208"/>
      <c r="J44" s="215"/>
      <c r="K44" s="343"/>
      <c r="L44" s="344"/>
      <c r="M44" s="215"/>
      <c r="N44" s="345">
        <f t="shared" si="12"/>
      </c>
      <c r="O44" s="346"/>
      <c r="P44" s="209">
        <f t="shared" si="8"/>
      </c>
      <c r="Q44" s="347"/>
      <c r="R44" s="352"/>
      <c r="S44" s="352"/>
      <c r="T44" s="352"/>
      <c r="U44" s="353"/>
      <c r="V44" s="350"/>
      <c r="W44" s="351"/>
      <c r="X44" s="30">
        <f t="shared" si="11"/>
        <v>0</v>
      </c>
      <c r="Y44" s="214">
        <f t="shared" si="13"/>
      </c>
      <c r="Z44" s="36"/>
      <c r="AA44" s="39">
        <f>IF(Y44&lt;&gt;"",Y44+COUNTIF(Y44:Y$69,Y44)-1,Y$69)</f>
        <v>1</v>
      </c>
      <c r="AB44" s="40">
        <f t="shared" si="6"/>
      </c>
      <c r="AC44" s="40">
        <f t="shared" si="14"/>
        <v>0</v>
      </c>
      <c r="AD44" s="41">
        <f t="shared" si="15"/>
        <v>0</v>
      </c>
      <c r="AE44" s="41">
        <f t="shared" si="16"/>
        <v>0</v>
      </c>
      <c r="AF44" s="193">
        <f t="shared" si="5"/>
      </c>
      <c r="AG44" s="196">
        <f>IF(AF44&lt;&gt;"",COUNTIF(AF$9:AF44,1),Y$69)</f>
        <v>1</v>
      </c>
    </row>
    <row r="45" spans="1:33" ht="15.75">
      <c r="A45" s="212"/>
      <c r="B45" s="213"/>
      <c r="C45" s="347"/>
      <c r="D45" s="369"/>
      <c r="E45" s="347"/>
      <c r="F45" s="352"/>
      <c r="G45" s="379"/>
      <c r="H45" s="27"/>
      <c r="I45" s="208"/>
      <c r="J45" s="215"/>
      <c r="K45" s="343"/>
      <c r="L45" s="344"/>
      <c r="M45" s="215"/>
      <c r="N45" s="345">
        <f t="shared" si="12"/>
      </c>
      <c r="O45" s="346"/>
      <c r="P45" s="209">
        <f t="shared" si="8"/>
      </c>
      <c r="Q45" s="347"/>
      <c r="R45" s="352"/>
      <c r="S45" s="352"/>
      <c r="T45" s="352"/>
      <c r="U45" s="353"/>
      <c r="V45" s="350"/>
      <c r="W45" s="351"/>
      <c r="X45" s="30">
        <f t="shared" si="11"/>
        <v>0</v>
      </c>
      <c r="Y45" s="214">
        <f t="shared" si="13"/>
      </c>
      <c r="Z45" s="36"/>
      <c r="AA45" s="39">
        <f>IF(Y45&lt;&gt;"",Y45+COUNTIF(Y45:Y$69,Y45)-1,Y$69)</f>
        <v>1</v>
      </c>
      <c r="AB45" s="40">
        <f t="shared" si="6"/>
      </c>
      <c r="AC45" s="40">
        <f t="shared" si="14"/>
        <v>0</v>
      </c>
      <c r="AD45" s="41">
        <f t="shared" si="15"/>
        <v>0</v>
      </c>
      <c r="AE45" s="41">
        <f t="shared" si="16"/>
        <v>0</v>
      </c>
      <c r="AF45" s="193">
        <f t="shared" si="5"/>
      </c>
      <c r="AG45" s="196">
        <f>IF(AF45&lt;&gt;"",COUNTIF(AF$9:AF45,1),Y$69)</f>
        <v>1</v>
      </c>
    </row>
    <row r="46" spans="1:33" ht="15.75">
      <c r="A46" s="212"/>
      <c r="B46" s="213"/>
      <c r="C46" s="347"/>
      <c r="D46" s="369"/>
      <c r="E46" s="347"/>
      <c r="F46" s="352"/>
      <c r="G46" s="379"/>
      <c r="H46" s="27"/>
      <c r="I46" s="208"/>
      <c r="J46" s="215"/>
      <c r="K46" s="343"/>
      <c r="L46" s="344"/>
      <c r="M46" s="215"/>
      <c r="N46" s="345">
        <f t="shared" si="12"/>
      </c>
      <c r="O46" s="346"/>
      <c r="P46" s="209">
        <f t="shared" si="8"/>
      </c>
      <c r="Q46" s="347"/>
      <c r="R46" s="352"/>
      <c r="S46" s="352"/>
      <c r="T46" s="352"/>
      <c r="U46" s="353"/>
      <c r="V46" s="350"/>
      <c r="W46" s="351"/>
      <c r="X46" s="30">
        <f t="shared" si="11"/>
        <v>0</v>
      </c>
      <c r="Y46" s="214">
        <f t="shared" si="13"/>
      </c>
      <c r="Z46" s="36"/>
      <c r="AA46" s="39">
        <f>IF(Y46&lt;&gt;"",Y46+COUNTIF(Y46:Y$69,Y46)-1,Y$69)</f>
        <v>1</v>
      </c>
      <c r="AB46" s="40">
        <f t="shared" si="6"/>
      </c>
      <c r="AC46" s="40">
        <f t="shared" si="14"/>
        <v>0</v>
      </c>
      <c r="AD46" s="41">
        <f t="shared" si="15"/>
        <v>0</v>
      </c>
      <c r="AE46" s="41">
        <f t="shared" si="16"/>
        <v>0</v>
      </c>
      <c r="AF46" s="193">
        <f t="shared" si="5"/>
      </c>
      <c r="AG46" s="196">
        <f>IF(AF46&lt;&gt;"",COUNTIF(AF$9:AF46,1),Y$69)</f>
        <v>1</v>
      </c>
    </row>
    <row r="47" spans="1:33" ht="15.75">
      <c r="A47" s="212"/>
      <c r="B47" s="213"/>
      <c r="C47" s="347"/>
      <c r="D47" s="369"/>
      <c r="E47" s="347"/>
      <c r="F47" s="352"/>
      <c r="G47" s="379"/>
      <c r="H47" s="27"/>
      <c r="I47" s="208"/>
      <c r="J47" s="215"/>
      <c r="K47" s="343"/>
      <c r="L47" s="344"/>
      <c r="M47" s="215"/>
      <c r="N47" s="345">
        <f t="shared" si="12"/>
      </c>
      <c r="O47" s="346"/>
      <c r="P47" s="209">
        <f t="shared" si="8"/>
      </c>
      <c r="Q47" s="347"/>
      <c r="R47" s="352"/>
      <c r="S47" s="352"/>
      <c r="T47" s="352"/>
      <c r="U47" s="353"/>
      <c r="V47" s="350"/>
      <c r="W47" s="351"/>
      <c r="X47" s="30">
        <f t="shared" si="11"/>
        <v>0</v>
      </c>
      <c r="Y47" s="214">
        <f t="shared" si="13"/>
      </c>
      <c r="Z47" s="36"/>
      <c r="AA47" s="39">
        <f>IF(Y47&lt;&gt;"",Y47+COUNTIF(Y47:Y$69,Y47)-1,Y$69)</f>
        <v>1</v>
      </c>
      <c r="AB47" s="40">
        <f t="shared" si="6"/>
      </c>
      <c r="AC47" s="40">
        <f t="shared" si="14"/>
        <v>0</v>
      </c>
      <c r="AD47" s="41">
        <f t="shared" si="15"/>
        <v>0</v>
      </c>
      <c r="AE47" s="41">
        <f t="shared" si="16"/>
        <v>0</v>
      </c>
      <c r="AF47" s="193">
        <f t="shared" si="5"/>
      </c>
      <c r="AG47" s="196">
        <f>IF(AF47&lt;&gt;"",COUNTIF(AF$9:AF47,1),Y$69)</f>
        <v>1</v>
      </c>
    </row>
    <row r="48" spans="1:33" ht="15.75">
      <c r="A48" s="212"/>
      <c r="B48" s="213"/>
      <c r="C48" s="347"/>
      <c r="D48" s="369"/>
      <c r="E48" s="347"/>
      <c r="F48" s="352"/>
      <c r="G48" s="379"/>
      <c r="H48" s="27"/>
      <c r="I48" s="208"/>
      <c r="J48" s="215"/>
      <c r="K48" s="343"/>
      <c r="L48" s="344"/>
      <c r="M48" s="215"/>
      <c r="N48" s="345">
        <f t="shared" si="12"/>
      </c>
      <c r="O48" s="346"/>
      <c r="P48" s="209">
        <f t="shared" si="8"/>
      </c>
      <c r="Q48" s="347"/>
      <c r="R48" s="352"/>
      <c r="S48" s="352"/>
      <c r="T48" s="352"/>
      <c r="U48" s="353"/>
      <c r="V48" s="350"/>
      <c r="W48" s="351"/>
      <c r="X48" s="30">
        <f t="shared" si="11"/>
        <v>0</v>
      </c>
      <c r="Y48" s="214">
        <f t="shared" si="13"/>
      </c>
      <c r="Z48" s="36"/>
      <c r="AA48" s="39">
        <f>IF(Y48&lt;&gt;"",Y48+COUNTIF(Y48:Y$69,Y48)-1,Y$69)</f>
        <v>1</v>
      </c>
      <c r="AB48" s="40">
        <f t="shared" si="6"/>
      </c>
      <c r="AC48" s="40">
        <f t="shared" si="14"/>
        <v>0</v>
      </c>
      <c r="AD48" s="41">
        <f t="shared" si="15"/>
        <v>0</v>
      </c>
      <c r="AE48" s="41">
        <f t="shared" si="16"/>
        <v>0</v>
      </c>
      <c r="AF48" s="193">
        <f t="shared" si="5"/>
      </c>
      <c r="AG48" s="196">
        <f>IF(AF48&lt;&gt;"",COUNTIF(AF$9:AF48,1),Y$69)</f>
        <v>1</v>
      </c>
    </row>
    <row r="49" spans="1:33" ht="15.75">
      <c r="A49" s="212"/>
      <c r="B49" s="213"/>
      <c r="C49" s="347"/>
      <c r="D49" s="369"/>
      <c r="E49" s="347"/>
      <c r="F49" s="352"/>
      <c r="G49" s="379"/>
      <c r="H49" s="27"/>
      <c r="I49" s="208"/>
      <c r="J49" s="215"/>
      <c r="K49" s="343"/>
      <c r="L49" s="344"/>
      <c r="M49" s="215"/>
      <c r="N49" s="345">
        <f t="shared" si="12"/>
      </c>
      <c r="O49" s="346"/>
      <c r="P49" s="209">
        <f t="shared" si="8"/>
      </c>
      <c r="Q49" s="347"/>
      <c r="R49" s="352"/>
      <c r="S49" s="352"/>
      <c r="T49" s="352"/>
      <c r="U49" s="353"/>
      <c r="V49" s="350"/>
      <c r="W49" s="351"/>
      <c r="X49" s="30">
        <f t="shared" si="11"/>
        <v>0</v>
      </c>
      <c r="Y49" s="214">
        <f t="shared" si="13"/>
      </c>
      <c r="Z49" s="36"/>
      <c r="AA49" s="39">
        <f>IF(Y49&lt;&gt;"",Y49+COUNTIF(Y49:Y$69,Y49)-1,Y$69)</f>
        <v>1</v>
      </c>
      <c r="AB49" s="40">
        <f t="shared" si="6"/>
      </c>
      <c r="AC49" s="40">
        <f t="shared" si="14"/>
        <v>0</v>
      </c>
      <c r="AD49" s="41">
        <f t="shared" si="15"/>
        <v>0</v>
      </c>
      <c r="AE49" s="41">
        <f t="shared" si="16"/>
        <v>0</v>
      </c>
      <c r="AF49" s="193">
        <f t="shared" si="5"/>
      </c>
      <c r="AG49" s="196">
        <f>IF(AF49&lt;&gt;"",COUNTIF(AF$9:AF49,1),Y$69)</f>
        <v>1</v>
      </c>
    </row>
    <row r="50" spans="1:33" ht="15.75">
      <c r="A50" s="212"/>
      <c r="B50" s="213"/>
      <c r="C50" s="347"/>
      <c r="D50" s="369"/>
      <c r="E50" s="347"/>
      <c r="F50" s="352"/>
      <c r="G50" s="379"/>
      <c r="H50" s="27"/>
      <c r="I50" s="208"/>
      <c r="J50" s="215"/>
      <c r="K50" s="343"/>
      <c r="L50" s="344"/>
      <c r="M50" s="215"/>
      <c r="N50" s="345">
        <f t="shared" si="12"/>
      </c>
      <c r="O50" s="346"/>
      <c r="P50" s="209">
        <f t="shared" si="8"/>
      </c>
      <c r="Q50" s="347"/>
      <c r="R50" s="352"/>
      <c r="S50" s="352"/>
      <c r="T50" s="352"/>
      <c r="U50" s="353"/>
      <c r="V50" s="350"/>
      <c r="W50" s="351"/>
      <c r="X50" s="30">
        <f t="shared" si="11"/>
        <v>0</v>
      </c>
      <c r="Y50" s="214">
        <f t="shared" si="13"/>
      </c>
      <c r="Z50" s="36"/>
      <c r="AA50" s="39">
        <f>IF(Y50&lt;&gt;"",Y50+COUNTIF(Y50:Y$69,Y50)-1,Y$69)</f>
        <v>1</v>
      </c>
      <c r="AB50" s="40">
        <f t="shared" si="6"/>
      </c>
      <c r="AC50" s="40">
        <f t="shared" si="14"/>
        <v>0</v>
      </c>
      <c r="AD50" s="41">
        <f t="shared" si="15"/>
        <v>0</v>
      </c>
      <c r="AE50" s="41">
        <f t="shared" si="16"/>
        <v>0</v>
      </c>
      <c r="AF50" s="193">
        <f t="shared" si="5"/>
      </c>
      <c r="AG50" s="196">
        <f>IF(AF50&lt;&gt;"",COUNTIF(AF$9:AF50,1),Y$69)</f>
        <v>1</v>
      </c>
    </row>
    <row r="51" spans="1:33" ht="15.75">
      <c r="A51" s="212"/>
      <c r="B51" s="213"/>
      <c r="C51" s="347"/>
      <c r="D51" s="369"/>
      <c r="E51" s="347"/>
      <c r="F51" s="352"/>
      <c r="G51" s="379"/>
      <c r="H51" s="27"/>
      <c r="I51" s="208"/>
      <c r="J51" s="215"/>
      <c r="K51" s="343"/>
      <c r="L51" s="344"/>
      <c r="M51" s="215"/>
      <c r="N51" s="345">
        <f t="shared" si="12"/>
      </c>
      <c r="O51" s="346"/>
      <c r="P51" s="209">
        <f t="shared" si="8"/>
      </c>
      <c r="Q51" s="347"/>
      <c r="R51" s="352"/>
      <c r="S51" s="352"/>
      <c r="T51" s="352"/>
      <c r="U51" s="353"/>
      <c r="V51" s="350"/>
      <c r="W51" s="351"/>
      <c r="X51" s="30">
        <f t="shared" si="11"/>
        <v>0</v>
      </c>
      <c r="Y51" s="214">
        <f t="shared" si="13"/>
      </c>
      <c r="Z51" s="36"/>
      <c r="AA51" s="39">
        <f>IF(Y51&lt;&gt;"",Y51+COUNTIF(Y51:Y$69,Y51)-1,Y$69)</f>
        <v>1</v>
      </c>
      <c r="AB51" s="40">
        <f t="shared" si="6"/>
      </c>
      <c r="AC51" s="40">
        <f t="shared" si="14"/>
        <v>0</v>
      </c>
      <c r="AD51" s="41">
        <f t="shared" si="15"/>
        <v>0</v>
      </c>
      <c r="AE51" s="41">
        <f t="shared" si="16"/>
        <v>0</v>
      </c>
      <c r="AF51" s="193">
        <f t="shared" si="5"/>
      </c>
      <c r="AG51" s="196">
        <f>IF(AF51&lt;&gt;"",COUNTIF(AF$9:AF51,1),Y$69)</f>
        <v>1</v>
      </c>
    </row>
    <row r="52" spans="1:33" ht="15.75">
      <c r="A52" s="212"/>
      <c r="B52" s="213"/>
      <c r="C52" s="347"/>
      <c r="D52" s="369"/>
      <c r="E52" s="347"/>
      <c r="F52" s="352"/>
      <c r="G52" s="379"/>
      <c r="H52" s="27"/>
      <c r="I52" s="208"/>
      <c r="J52" s="215"/>
      <c r="K52" s="343"/>
      <c r="L52" s="344"/>
      <c r="M52" s="215"/>
      <c r="N52" s="345">
        <f t="shared" si="12"/>
      </c>
      <c r="O52" s="346"/>
      <c r="P52" s="209">
        <f t="shared" si="8"/>
      </c>
      <c r="Q52" s="347"/>
      <c r="R52" s="352"/>
      <c r="S52" s="352"/>
      <c r="T52" s="352"/>
      <c r="U52" s="353"/>
      <c r="V52" s="350"/>
      <c r="W52" s="351"/>
      <c r="X52" s="30">
        <f t="shared" si="11"/>
        <v>0</v>
      </c>
      <c r="Y52" s="214">
        <f t="shared" si="13"/>
      </c>
      <c r="Z52" s="36"/>
      <c r="AA52" s="39">
        <f>IF(Y52&lt;&gt;"",Y52+COUNTIF(Y52:Y$69,Y52)-1,Y$69)</f>
        <v>1</v>
      </c>
      <c r="AB52" s="40">
        <f t="shared" si="6"/>
      </c>
      <c r="AC52" s="40">
        <f t="shared" si="14"/>
        <v>0</v>
      </c>
      <c r="AD52" s="41">
        <f t="shared" si="15"/>
        <v>0</v>
      </c>
      <c r="AE52" s="41">
        <f t="shared" si="16"/>
        <v>0</v>
      </c>
      <c r="AF52" s="193">
        <f t="shared" si="5"/>
      </c>
      <c r="AG52" s="196">
        <f>IF(AF52&lt;&gt;"",COUNTIF(AF$9:AF52,1),Y$69)</f>
        <v>1</v>
      </c>
    </row>
    <row r="53" spans="1:33" ht="15.75">
      <c r="A53" s="212"/>
      <c r="B53" s="213"/>
      <c r="C53" s="347"/>
      <c r="D53" s="369"/>
      <c r="E53" s="347"/>
      <c r="F53" s="352"/>
      <c r="G53" s="379"/>
      <c r="H53" s="27"/>
      <c r="I53" s="208"/>
      <c r="J53" s="215"/>
      <c r="K53" s="343"/>
      <c r="L53" s="344"/>
      <c r="M53" s="215"/>
      <c r="N53" s="345">
        <f t="shared" si="12"/>
      </c>
      <c r="O53" s="346"/>
      <c r="P53" s="209">
        <f t="shared" si="8"/>
      </c>
      <c r="Q53" s="347"/>
      <c r="R53" s="352"/>
      <c r="S53" s="352"/>
      <c r="T53" s="352"/>
      <c r="U53" s="353"/>
      <c r="V53" s="350"/>
      <c r="W53" s="351"/>
      <c r="X53" s="30">
        <f t="shared" si="11"/>
        <v>0</v>
      </c>
      <c r="Y53" s="214">
        <f t="shared" si="13"/>
      </c>
      <c r="Z53" s="36"/>
      <c r="AA53" s="39">
        <f>IF(Y53&lt;&gt;"",Y53+COUNTIF(Y53:Y$69,Y53)-1,Y$69)</f>
        <v>1</v>
      </c>
      <c r="AB53" s="40">
        <f t="shared" si="6"/>
      </c>
      <c r="AC53" s="40">
        <f t="shared" si="14"/>
        <v>0</v>
      </c>
      <c r="AD53" s="41">
        <f t="shared" si="15"/>
        <v>0</v>
      </c>
      <c r="AE53" s="41">
        <f t="shared" si="16"/>
        <v>0</v>
      </c>
      <c r="AF53" s="193">
        <f t="shared" si="5"/>
      </c>
      <c r="AG53" s="196">
        <f>IF(AF53&lt;&gt;"",COUNTIF(AF$9:AF53,1),Y$69)</f>
        <v>1</v>
      </c>
    </row>
    <row r="54" spans="1:33" ht="15.75">
      <c r="A54" s="212"/>
      <c r="B54" s="213"/>
      <c r="C54" s="347"/>
      <c r="D54" s="369"/>
      <c r="E54" s="347"/>
      <c r="F54" s="352"/>
      <c r="G54" s="379"/>
      <c r="H54" s="27"/>
      <c r="I54" s="208"/>
      <c r="J54" s="215"/>
      <c r="K54" s="343"/>
      <c r="L54" s="344"/>
      <c r="M54" s="215"/>
      <c r="N54" s="345">
        <f t="shared" si="12"/>
      </c>
      <c r="O54" s="346"/>
      <c r="P54" s="209">
        <f t="shared" si="8"/>
      </c>
      <c r="Q54" s="347"/>
      <c r="R54" s="352"/>
      <c r="S54" s="352"/>
      <c r="T54" s="352"/>
      <c r="U54" s="353"/>
      <c r="V54" s="350"/>
      <c r="W54" s="351"/>
      <c r="X54" s="30">
        <f t="shared" si="11"/>
        <v>0</v>
      </c>
      <c r="Y54" s="214">
        <f t="shared" si="13"/>
      </c>
      <c r="Z54" s="36"/>
      <c r="AA54" s="39">
        <f>IF(Y54&lt;&gt;"",Y54+COUNTIF(Y54:Y$69,Y54)-1,Y$69)</f>
        <v>1</v>
      </c>
      <c r="AB54" s="40">
        <f t="shared" si="6"/>
      </c>
      <c r="AC54" s="40">
        <f t="shared" si="14"/>
        <v>0</v>
      </c>
      <c r="AD54" s="41">
        <f t="shared" si="15"/>
        <v>0</v>
      </c>
      <c r="AE54" s="41">
        <f t="shared" si="16"/>
        <v>0</v>
      </c>
      <c r="AF54" s="193">
        <f t="shared" si="5"/>
      </c>
      <c r="AG54" s="196">
        <f>IF(AF54&lt;&gt;"",COUNTIF(AF$9:AF54,1),Y$69)</f>
        <v>1</v>
      </c>
    </row>
    <row r="55" spans="1:33" ht="15.75">
      <c r="A55" s="212"/>
      <c r="B55" s="213"/>
      <c r="C55" s="347"/>
      <c r="D55" s="369"/>
      <c r="E55" s="347"/>
      <c r="F55" s="352"/>
      <c r="G55" s="379"/>
      <c r="H55" s="27"/>
      <c r="I55" s="208"/>
      <c r="J55" s="215"/>
      <c r="K55" s="343"/>
      <c r="L55" s="344"/>
      <c r="M55" s="215"/>
      <c r="N55" s="345">
        <f t="shared" si="12"/>
      </c>
      <c r="O55" s="346"/>
      <c r="P55" s="209">
        <f t="shared" si="8"/>
      </c>
      <c r="Q55" s="347"/>
      <c r="R55" s="352"/>
      <c r="S55" s="352"/>
      <c r="T55" s="352"/>
      <c r="U55" s="353"/>
      <c r="V55" s="350"/>
      <c r="W55" s="351"/>
      <c r="X55" s="30">
        <f t="shared" si="11"/>
        <v>0</v>
      </c>
      <c r="Y55" s="214">
        <f t="shared" si="13"/>
      </c>
      <c r="Z55" s="36"/>
      <c r="AA55" s="39">
        <f>IF(Y55&lt;&gt;"",Y55+COUNTIF(Y55:Y$69,Y55)-1,Y$69)</f>
        <v>1</v>
      </c>
      <c r="AB55" s="40">
        <f t="shared" si="6"/>
      </c>
      <c r="AC55" s="40">
        <f t="shared" si="14"/>
        <v>0</v>
      </c>
      <c r="AD55" s="41">
        <f t="shared" si="15"/>
        <v>0</v>
      </c>
      <c r="AE55" s="41">
        <f t="shared" si="16"/>
        <v>0</v>
      </c>
      <c r="AF55" s="193">
        <f t="shared" si="5"/>
      </c>
      <c r="AG55" s="196">
        <f>IF(AF55&lt;&gt;"",COUNTIF(AF$9:AF55,1),Y$69)</f>
        <v>1</v>
      </c>
    </row>
    <row r="56" spans="1:33" ht="15.75">
      <c r="A56" s="212"/>
      <c r="B56" s="213"/>
      <c r="C56" s="347"/>
      <c r="D56" s="369"/>
      <c r="E56" s="347"/>
      <c r="F56" s="352"/>
      <c r="G56" s="379"/>
      <c r="H56" s="27"/>
      <c r="I56" s="208"/>
      <c r="J56" s="215"/>
      <c r="K56" s="343"/>
      <c r="L56" s="344"/>
      <c r="M56" s="215"/>
      <c r="N56" s="345">
        <f t="shared" si="12"/>
      </c>
      <c r="O56" s="346"/>
      <c r="P56" s="209">
        <f t="shared" si="8"/>
      </c>
      <c r="Q56" s="347"/>
      <c r="R56" s="352"/>
      <c r="S56" s="352"/>
      <c r="T56" s="352"/>
      <c r="U56" s="353"/>
      <c r="V56" s="350"/>
      <c r="W56" s="351"/>
      <c r="X56" s="30">
        <f t="shared" si="11"/>
        <v>0</v>
      </c>
      <c r="Y56" s="214">
        <f t="shared" si="13"/>
      </c>
      <c r="Z56" s="36"/>
      <c r="AA56" s="39">
        <f>IF(Y56&lt;&gt;"",Y56+COUNTIF(Y56:Y$69,Y56)-1,Y$69)</f>
        <v>1</v>
      </c>
      <c r="AB56" s="40">
        <f t="shared" si="6"/>
      </c>
      <c r="AC56" s="40">
        <f t="shared" si="14"/>
        <v>0</v>
      </c>
      <c r="AD56" s="41">
        <f t="shared" si="15"/>
        <v>0</v>
      </c>
      <c r="AE56" s="41">
        <f t="shared" si="16"/>
        <v>0</v>
      </c>
      <c r="AF56" s="193">
        <f t="shared" si="5"/>
      </c>
      <c r="AG56" s="196">
        <f>IF(AF56&lt;&gt;"",COUNTIF(AF$9:AF56,1),Y$69)</f>
        <v>1</v>
      </c>
    </row>
    <row r="57" spans="1:33" ht="15.75">
      <c r="A57" s="212"/>
      <c r="B57" s="213"/>
      <c r="C57" s="347"/>
      <c r="D57" s="369"/>
      <c r="E57" s="347"/>
      <c r="F57" s="352"/>
      <c r="G57" s="379"/>
      <c r="H57" s="27"/>
      <c r="I57" s="208"/>
      <c r="J57" s="215"/>
      <c r="K57" s="343"/>
      <c r="L57" s="344"/>
      <c r="M57" s="215"/>
      <c r="N57" s="345">
        <f t="shared" si="12"/>
      </c>
      <c r="O57" s="346"/>
      <c r="P57" s="209">
        <f t="shared" si="8"/>
      </c>
      <c r="Q57" s="347"/>
      <c r="R57" s="352"/>
      <c r="S57" s="352"/>
      <c r="T57" s="352"/>
      <c r="U57" s="353"/>
      <c r="V57" s="350"/>
      <c r="W57" s="351"/>
      <c r="X57" s="30">
        <f t="shared" si="11"/>
        <v>0</v>
      </c>
      <c r="Y57" s="214">
        <f t="shared" si="13"/>
      </c>
      <c r="Z57" s="36"/>
      <c r="AA57" s="39">
        <f>IF(Y57&lt;&gt;"",Y57+COUNTIF(Y57:Y$69,Y57)-1,Y$69)</f>
        <v>1</v>
      </c>
      <c r="AB57" s="40">
        <f t="shared" si="6"/>
      </c>
      <c r="AC57" s="40">
        <f t="shared" si="14"/>
        <v>0</v>
      </c>
      <c r="AD57" s="41">
        <f t="shared" si="15"/>
        <v>0</v>
      </c>
      <c r="AE57" s="41">
        <f t="shared" si="16"/>
        <v>0</v>
      </c>
      <c r="AF57" s="193">
        <f t="shared" si="5"/>
      </c>
      <c r="AG57" s="196">
        <f>IF(AF57&lt;&gt;"",COUNTIF(AF$9:AF57,1),Y$69)</f>
        <v>1</v>
      </c>
    </row>
    <row r="58" spans="1:33" ht="15.75">
      <c r="A58" s="212"/>
      <c r="B58" s="213"/>
      <c r="C58" s="347"/>
      <c r="D58" s="369"/>
      <c r="E58" s="347"/>
      <c r="F58" s="352"/>
      <c r="G58" s="379"/>
      <c r="H58" s="27"/>
      <c r="I58" s="208"/>
      <c r="J58" s="215"/>
      <c r="K58" s="343"/>
      <c r="L58" s="344"/>
      <c r="M58" s="215"/>
      <c r="N58" s="345">
        <f t="shared" si="12"/>
      </c>
      <c r="O58" s="346"/>
      <c r="P58" s="209">
        <f t="shared" si="8"/>
      </c>
      <c r="Q58" s="347"/>
      <c r="R58" s="352"/>
      <c r="S58" s="352"/>
      <c r="T58" s="352"/>
      <c r="U58" s="353"/>
      <c r="V58" s="350"/>
      <c r="W58" s="351"/>
      <c r="X58" s="30">
        <f t="shared" si="11"/>
        <v>0</v>
      </c>
      <c r="Y58" s="214">
        <f t="shared" si="13"/>
      </c>
      <c r="Z58" s="36"/>
      <c r="AA58" s="39">
        <f>IF(Y58&lt;&gt;"",Y58+COUNTIF(Y58:Y$69,Y58)-1,Y$69)</f>
        <v>1</v>
      </c>
      <c r="AB58" s="40">
        <f t="shared" si="6"/>
      </c>
      <c r="AC58" s="40">
        <f t="shared" si="14"/>
        <v>0</v>
      </c>
      <c r="AD58" s="41">
        <f t="shared" si="15"/>
        <v>0</v>
      </c>
      <c r="AE58" s="41">
        <f t="shared" si="16"/>
        <v>0</v>
      </c>
      <c r="AF58" s="193">
        <f t="shared" si="5"/>
      </c>
      <c r="AG58" s="196">
        <f>IF(AF58&lt;&gt;"",COUNTIF(AF$9:AF58,1),Y$69)</f>
        <v>1</v>
      </c>
    </row>
    <row r="59" spans="1:33" ht="15.75">
      <c r="A59" s="212"/>
      <c r="B59" s="213"/>
      <c r="C59" s="347"/>
      <c r="D59" s="369"/>
      <c r="E59" s="347"/>
      <c r="F59" s="352"/>
      <c r="G59" s="379"/>
      <c r="H59" s="27"/>
      <c r="I59" s="208"/>
      <c r="J59" s="215"/>
      <c r="K59" s="343"/>
      <c r="L59" s="344"/>
      <c r="M59" s="215"/>
      <c r="N59" s="345">
        <f t="shared" si="12"/>
      </c>
      <c r="O59" s="346"/>
      <c r="P59" s="209">
        <f t="shared" si="8"/>
      </c>
      <c r="Q59" s="347"/>
      <c r="R59" s="352"/>
      <c r="S59" s="352"/>
      <c r="T59" s="352"/>
      <c r="U59" s="353"/>
      <c r="V59" s="350"/>
      <c r="W59" s="351"/>
      <c r="X59" s="30">
        <f t="shared" si="11"/>
        <v>0</v>
      </c>
      <c r="Y59" s="214">
        <f t="shared" si="13"/>
      </c>
      <c r="Z59" s="36"/>
      <c r="AA59" s="39">
        <f>IF(Y59&lt;&gt;"",Y59+COUNTIF(Y59:Y$69,Y59)-1,Y$69)</f>
        <v>1</v>
      </c>
      <c r="AB59" s="40">
        <f t="shared" si="6"/>
      </c>
      <c r="AC59" s="40">
        <f t="shared" si="14"/>
        <v>0</v>
      </c>
      <c r="AD59" s="41">
        <f t="shared" si="15"/>
        <v>0</v>
      </c>
      <c r="AE59" s="41">
        <f t="shared" si="16"/>
        <v>0</v>
      </c>
      <c r="AF59" s="193">
        <f t="shared" si="5"/>
      </c>
      <c r="AG59" s="196">
        <f>IF(AF59&lt;&gt;"",COUNTIF(AF$9:AF59,1),Y$69)</f>
        <v>1</v>
      </c>
    </row>
    <row r="60" spans="1:33" ht="15.75">
      <c r="A60" s="212"/>
      <c r="B60" s="213"/>
      <c r="C60" s="347"/>
      <c r="D60" s="369"/>
      <c r="E60" s="347"/>
      <c r="F60" s="352"/>
      <c r="G60" s="379"/>
      <c r="H60" s="27"/>
      <c r="I60" s="208"/>
      <c r="J60" s="215"/>
      <c r="K60" s="343"/>
      <c r="L60" s="344"/>
      <c r="M60" s="215"/>
      <c r="N60" s="345">
        <f t="shared" si="12"/>
      </c>
      <c r="O60" s="346"/>
      <c r="P60" s="209">
        <f t="shared" si="8"/>
      </c>
      <c r="Q60" s="347"/>
      <c r="R60" s="352"/>
      <c r="S60" s="352"/>
      <c r="T60" s="352"/>
      <c r="U60" s="353"/>
      <c r="V60" s="350"/>
      <c r="W60" s="351"/>
      <c r="X60" s="30">
        <f t="shared" si="11"/>
        <v>0</v>
      </c>
      <c r="Y60" s="214">
        <f t="shared" si="13"/>
      </c>
      <c r="Z60" s="36"/>
      <c r="AA60" s="39">
        <f>IF(Y60&lt;&gt;"",Y60+COUNTIF(Y60:Y$69,Y60)-1,Y$69)</f>
        <v>1</v>
      </c>
      <c r="AB60" s="40">
        <f t="shared" si="6"/>
      </c>
      <c r="AC60" s="40">
        <f t="shared" si="14"/>
        <v>0</v>
      </c>
      <c r="AD60" s="41">
        <f t="shared" si="15"/>
        <v>0</v>
      </c>
      <c r="AE60" s="41">
        <f t="shared" si="16"/>
        <v>0</v>
      </c>
      <c r="AF60" s="193">
        <f t="shared" si="5"/>
      </c>
      <c r="AG60" s="196">
        <f>IF(AF60&lt;&gt;"",COUNTIF(AF$9:AF60,1),Y$69)</f>
        <v>1</v>
      </c>
    </row>
    <row r="61" spans="1:33" ht="15.75">
      <c r="A61" s="212"/>
      <c r="B61" s="213"/>
      <c r="C61" s="347"/>
      <c r="D61" s="369"/>
      <c r="E61" s="347"/>
      <c r="F61" s="348"/>
      <c r="G61" s="369"/>
      <c r="H61" s="27"/>
      <c r="I61" s="208"/>
      <c r="J61" s="215"/>
      <c r="K61" s="343"/>
      <c r="L61" s="344"/>
      <c r="M61" s="215"/>
      <c r="N61" s="345">
        <f t="shared" si="12"/>
      </c>
      <c r="O61" s="346"/>
      <c r="P61" s="209">
        <f t="shared" si="8"/>
      </c>
      <c r="Q61" s="347"/>
      <c r="R61" s="352"/>
      <c r="S61" s="352"/>
      <c r="T61" s="352"/>
      <c r="U61" s="353"/>
      <c r="V61" s="350"/>
      <c r="W61" s="351"/>
      <c r="X61" s="30">
        <f t="shared" si="11"/>
        <v>0</v>
      </c>
      <c r="Y61" s="214">
        <f t="shared" si="13"/>
      </c>
      <c r="Z61" s="36"/>
      <c r="AA61" s="39">
        <f>IF(Y61&lt;&gt;"",Y61+COUNTIF(Y61:Y$69,Y61)-1,Y$69)</f>
        <v>1</v>
      </c>
      <c r="AB61" s="40">
        <f t="shared" si="6"/>
      </c>
      <c r="AC61" s="40">
        <f t="shared" si="14"/>
        <v>0</v>
      </c>
      <c r="AD61" s="41">
        <f t="shared" si="15"/>
        <v>0</v>
      </c>
      <c r="AE61" s="41">
        <f t="shared" si="16"/>
        <v>0</v>
      </c>
      <c r="AF61" s="193">
        <f t="shared" si="5"/>
      </c>
      <c r="AG61" s="196">
        <f>IF(AF61&lt;&gt;"",COUNTIF(AF$9:AF61,1),Y$69)</f>
        <v>1</v>
      </c>
    </row>
    <row r="62" spans="1:33" ht="15.75">
      <c r="A62" s="212"/>
      <c r="B62" s="213"/>
      <c r="C62" s="347"/>
      <c r="D62" s="379"/>
      <c r="E62" s="347"/>
      <c r="F62" s="352"/>
      <c r="G62" s="379"/>
      <c r="H62" s="27"/>
      <c r="I62" s="208"/>
      <c r="J62" s="215"/>
      <c r="K62" s="343"/>
      <c r="L62" s="344"/>
      <c r="M62" s="215"/>
      <c r="N62" s="345">
        <f t="shared" si="12"/>
      </c>
      <c r="O62" s="346"/>
      <c r="P62" s="209">
        <f t="shared" si="8"/>
      </c>
      <c r="Q62" s="347"/>
      <c r="R62" s="352"/>
      <c r="S62" s="352"/>
      <c r="T62" s="352"/>
      <c r="U62" s="353"/>
      <c r="V62" s="350"/>
      <c r="W62" s="351"/>
      <c r="X62" s="30">
        <f t="shared" si="11"/>
        <v>0</v>
      </c>
      <c r="Y62" s="214">
        <f t="shared" si="13"/>
      </c>
      <c r="Z62" s="36"/>
      <c r="AA62" s="39">
        <f>IF(Y62&lt;&gt;"",Y62+COUNTIF(Y62:Y$69,Y62)-1,Y$69)</f>
        <v>1</v>
      </c>
      <c r="AB62" s="40">
        <f t="shared" si="6"/>
      </c>
      <c r="AC62" s="40">
        <f t="shared" si="14"/>
        <v>0</v>
      </c>
      <c r="AD62" s="41">
        <f t="shared" si="15"/>
        <v>0</v>
      </c>
      <c r="AE62" s="41">
        <f t="shared" si="16"/>
        <v>0</v>
      </c>
      <c r="AF62" s="193">
        <f t="shared" si="5"/>
      </c>
      <c r="AG62" s="196">
        <f>IF(AF62&lt;&gt;"",COUNTIF(AF$9:AF62,1),Y$69)</f>
        <v>1</v>
      </c>
    </row>
    <row r="63" spans="1:33" ht="15.75">
      <c r="A63" s="212"/>
      <c r="B63" s="213"/>
      <c r="C63" s="347"/>
      <c r="D63" s="379"/>
      <c r="E63" s="347"/>
      <c r="F63" s="352"/>
      <c r="G63" s="379"/>
      <c r="H63" s="27"/>
      <c r="I63" s="208"/>
      <c r="J63" s="215"/>
      <c r="K63" s="343"/>
      <c r="L63" s="344"/>
      <c r="M63" s="215"/>
      <c r="N63" s="345">
        <f t="shared" si="12"/>
      </c>
      <c r="O63" s="346"/>
      <c r="P63" s="209">
        <f t="shared" si="8"/>
      </c>
      <c r="Q63" s="347"/>
      <c r="R63" s="352"/>
      <c r="S63" s="352"/>
      <c r="T63" s="352"/>
      <c r="U63" s="353"/>
      <c r="V63" s="350"/>
      <c r="W63" s="351"/>
      <c r="X63" s="30">
        <f t="shared" si="11"/>
        <v>0</v>
      </c>
      <c r="Y63" s="214">
        <f t="shared" si="13"/>
      </c>
      <c r="Z63" s="36"/>
      <c r="AA63" s="39">
        <f>IF(Y63&lt;&gt;"",Y63+COUNTIF(Y63:Y$69,Y63)-1,Y$69)</f>
        <v>1</v>
      </c>
      <c r="AB63" s="40">
        <f t="shared" si="6"/>
      </c>
      <c r="AC63" s="40">
        <f t="shared" si="14"/>
        <v>0</v>
      </c>
      <c r="AD63" s="41">
        <f t="shared" si="15"/>
        <v>0</v>
      </c>
      <c r="AE63" s="41">
        <f t="shared" si="16"/>
        <v>0</v>
      </c>
      <c r="AF63" s="193">
        <f t="shared" si="5"/>
      </c>
      <c r="AG63" s="196">
        <f>IF(AF63&lt;&gt;"",COUNTIF(AF$9:AF63,1),Y$69)</f>
        <v>1</v>
      </c>
    </row>
    <row r="64" spans="1:33" ht="15.75">
      <c r="A64" s="212"/>
      <c r="B64" s="213"/>
      <c r="C64" s="347"/>
      <c r="D64" s="379"/>
      <c r="E64" s="347"/>
      <c r="F64" s="352"/>
      <c r="G64" s="379"/>
      <c r="H64" s="27"/>
      <c r="I64" s="208"/>
      <c r="J64" s="215"/>
      <c r="K64" s="343"/>
      <c r="L64" s="344"/>
      <c r="M64" s="215"/>
      <c r="N64" s="345">
        <f t="shared" si="12"/>
      </c>
      <c r="O64" s="346"/>
      <c r="P64" s="209">
        <f t="shared" si="8"/>
      </c>
      <c r="Q64" s="347"/>
      <c r="R64" s="352"/>
      <c r="S64" s="352"/>
      <c r="T64" s="352"/>
      <c r="U64" s="353"/>
      <c r="V64" s="350"/>
      <c r="W64" s="351"/>
      <c r="X64" s="30">
        <f t="shared" si="11"/>
        <v>0</v>
      </c>
      <c r="Y64" s="214">
        <f t="shared" si="13"/>
      </c>
      <c r="Z64" s="36"/>
      <c r="AA64" s="39">
        <f>IF(Y64&lt;&gt;"",Y64+COUNTIF(Y64:Y$69,Y64)-1,Y$69)</f>
        <v>1</v>
      </c>
      <c r="AB64" s="40">
        <f t="shared" si="6"/>
      </c>
      <c r="AC64" s="40">
        <f t="shared" si="14"/>
        <v>0</v>
      </c>
      <c r="AD64" s="41">
        <f t="shared" si="15"/>
        <v>0</v>
      </c>
      <c r="AE64" s="41">
        <f t="shared" si="16"/>
        <v>0</v>
      </c>
      <c r="AF64" s="193">
        <f t="shared" si="5"/>
      </c>
      <c r="AG64" s="196">
        <f>IF(AF64&lt;&gt;"",COUNTIF(AF$9:AF64,1),Y$69)</f>
        <v>1</v>
      </c>
    </row>
    <row r="65" spans="1:33" ht="15.75">
      <c r="A65" s="212"/>
      <c r="B65" s="213"/>
      <c r="C65" s="347"/>
      <c r="D65" s="379"/>
      <c r="E65" s="347"/>
      <c r="F65" s="352"/>
      <c r="G65" s="379"/>
      <c r="H65" s="27"/>
      <c r="I65" s="208"/>
      <c r="J65" s="215"/>
      <c r="K65" s="343"/>
      <c r="L65" s="344"/>
      <c r="M65" s="215"/>
      <c r="N65" s="345">
        <f t="shared" si="12"/>
      </c>
      <c r="O65" s="346"/>
      <c r="P65" s="209">
        <f t="shared" si="8"/>
      </c>
      <c r="Q65" s="347"/>
      <c r="R65" s="352"/>
      <c r="S65" s="352"/>
      <c r="T65" s="352"/>
      <c r="U65" s="353"/>
      <c r="V65" s="350"/>
      <c r="W65" s="351"/>
      <c r="X65" s="30">
        <f t="shared" si="11"/>
        <v>0</v>
      </c>
      <c r="Y65" s="214">
        <f t="shared" si="13"/>
      </c>
      <c r="Z65" s="36"/>
      <c r="AA65" s="39">
        <f>IF(Y65&lt;&gt;"",Y65+COUNTIF(Y65:Y$69,Y65)-1,Y$69)</f>
        <v>1</v>
      </c>
      <c r="AB65" s="40">
        <f t="shared" si="6"/>
      </c>
      <c r="AC65" s="40">
        <f t="shared" si="14"/>
        <v>0</v>
      </c>
      <c r="AD65" s="41">
        <f t="shared" si="15"/>
        <v>0</v>
      </c>
      <c r="AE65" s="41">
        <f t="shared" si="16"/>
        <v>0</v>
      </c>
      <c r="AF65" s="193">
        <f t="shared" si="5"/>
      </c>
      <c r="AG65" s="196">
        <f>IF(AF65&lt;&gt;"",COUNTIF(AF$9:AF65,1),Y$69)</f>
        <v>1</v>
      </c>
    </row>
    <row r="66" spans="1:33" ht="15.75">
      <c r="A66" s="212"/>
      <c r="B66" s="213"/>
      <c r="C66" s="347"/>
      <c r="D66" s="379"/>
      <c r="E66" s="347"/>
      <c r="F66" s="352"/>
      <c r="G66" s="379"/>
      <c r="H66" s="27"/>
      <c r="I66" s="208"/>
      <c r="J66" s="215"/>
      <c r="K66" s="343"/>
      <c r="L66" s="344"/>
      <c r="M66" s="215"/>
      <c r="N66" s="345">
        <f t="shared" si="12"/>
      </c>
      <c r="O66" s="346"/>
      <c r="P66" s="209">
        <f t="shared" si="8"/>
      </c>
      <c r="Q66" s="347"/>
      <c r="R66" s="352"/>
      <c r="S66" s="352"/>
      <c r="T66" s="352"/>
      <c r="U66" s="353"/>
      <c r="V66" s="350"/>
      <c r="W66" s="351"/>
      <c r="X66" s="30">
        <f t="shared" si="11"/>
        <v>0</v>
      </c>
      <c r="Y66" s="214">
        <f t="shared" si="13"/>
      </c>
      <c r="Z66" s="36"/>
      <c r="AA66" s="39">
        <f>IF(Y66&lt;&gt;"",Y66+COUNTIF(Y66:Y$69,Y66)-1,Y$69)</f>
        <v>1</v>
      </c>
      <c r="AB66" s="40">
        <f t="shared" si="6"/>
      </c>
      <c r="AC66" s="40">
        <f t="shared" si="14"/>
        <v>0</v>
      </c>
      <c r="AD66" s="41">
        <f t="shared" si="15"/>
        <v>0</v>
      </c>
      <c r="AE66" s="41">
        <f t="shared" si="16"/>
        <v>0</v>
      </c>
      <c r="AF66" s="193">
        <f t="shared" si="5"/>
      </c>
      <c r="AG66" s="196">
        <f>IF(AF66&lt;&gt;"",COUNTIF(AF$9:AF66,1),Y$69)</f>
        <v>1</v>
      </c>
    </row>
    <row r="67" spans="1:33" ht="15.75">
      <c r="A67" s="212"/>
      <c r="B67" s="213"/>
      <c r="C67" s="347"/>
      <c r="D67" s="379"/>
      <c r="E67" s="347"/>
      <c r="F67" s="352"/>
      <c r="G67" s="379"/>
      <c r="H67" s="27"/>
      <c r="I67" s="208"/>
      <c r="J67" s="215"/>
      <c r="K67" s="343"/>
      <c r="L67" s="344"/>
      <c r="M67" s="215"/>
      <c r="N67" s="345">
        <f t="shared" si="12"/>
      </c>
      <c r="O67" s="346"/>
      <c r="P67" s="209">
        <f t="shared" si="8"/>
      </c>
      <c r="Q67" s="347"/>
      <c r="R67" s="352"/>
      <c r="S67" s="352"/>
      <c r="T67" s="352"/>
      <c r="U67" s="353"/>
      <c r="V67" s="350"/>
      <c r="W67" s="351"/>
      <c r="X67" s="30">
        <f t="shared" si="11"/>
        <v>0</v>
      </c>
      <c r="Y67" s="214">
        <f t="shared" si="13"/>
      </c>
      <c r="Z67" s="36"/>
      <c r="AA67" s="39">
        <f>IF(Y67&lt;&gt;"",Y67+COUNTIF(Y67:Y$69,Y67)-1,Y$69)</f>
        <v>1</v>
      </c>
      <c r="AB67" s="40">
        <f t="shared" si="6"/>
      </c>
      <c r="AC67" s="40">
        <f t="shared" si="14"/>
        <v>0</v>
      </c>
      <c r="AD67" s="41">
        <f t="shared" si="15"/>
        <v>0</v>
      </c>
      <c r="AE67" s="41">
        <f t="shared" si="16"/>
        <v>0</v>
      </c>
      <c r="AF67" s="193">
        <f t="shared" si="5"/>
      </c>
      <c r="AG67" s="196">
        <f>IF(AF67&lt;&gt;"",COUNTIF(AF$9:AF67,1),Y$69)</f>
        <v>1</v>
      </c>
    </row>
    <row r="68" spans="1:33" ht="15.75">
      <c r="A68" s="212"/>
      <c r="B68" s="213"/>
      <c r="C68" s="347"/>
      <c r="D68" s="379"/>
      <c r="E68" s="347"/>
      <c r="F68" s="352"/>
      <c r="G68" s="379"/>
      <c r="H68" s="27"/>
      <c r="I68" s="208"/>
      <c r="J68" s="215"/>
      <c r="K68" s="343"/>
      <c r="L68" s="344"/>
      <c r="M68" s="215"/>
      <c r="N68" s="345">
        <f t="shared" si="12"/>
      </c>
      <c r="O68" s="346"/>
      <c r="P68" s="209">
        <f t="shared" si="8"/>
      </c>
      <c r="Q68" s="347"/>
      <c r="R68" s="352"/>
      <c r="S68" s="352"/>
      <c r="T68" s="352"/>
      <c r="U68" s="353"/>
      <c r="V68" s="380"/>
      <c r="W68" s="381"/>
      <c r="X68" s="33">
        <f t="shared" si="11"/>
        <v>0</v>
      </c>
      <c r="Y68" s="214">
        <f t="shared" si="13"/>
      </c>
      <c r="Z68" s="36"/>
      <c r="AA68" s="39">
        <f>IF(Y68&lt;&gt;"",Y68+COUNTIF(Y68:Y$69,Y68)-1,Y$69)</f>
        <v>1</v>
      </c>
      <c r="AB68" s="40">
        <f t="shared" si="6"/>
      </c>
      <c r="AC68" s="40">
        <f t="shared" si="14"/>
        <v>0</v>
      </c>
      <c r="AD68" s="41">
        <f t="shared" si="15"/>
        <v>0</v>
      </c>
      <c r="AE68" s="41">
        <f t="shared" si="16"/>
        <v>0</v>
      </c>
      <c r="AF68" s="194">
        <f t="shared" si="5"/>
      </c>
      <c r="AG68" s="197">
        <f>IF(AF68&lt;&gt;"",COUNTIF(AF$9:AF68,1),Y$69)</f>
        <v>1</v>
      </c>
    </row>
    <row r="69" spans="1:33" ht="15.75" customHeight="1" hidden="1">
      <c r="A69" s="382" t="s">
        <v>87</v>
      </c>
      <c r="B69" s="383"/>
      <c r="C69" s="131" t="s">
        <v>83</v>
      </c>
      <c r="D69" s="155">
        <f>IF(ROWS(H9:H68)-COUNTBLANK(H9:H68)&gt;0,ROWS(H9:H68)-COUNTBLANK(H9:H68),"")</f>
      </c>
      <c r="E69" s="156"/>
      <c r="F69" s="156"/>
      <c r="G69" s="188" t="s">
        <v>98</v>
      </c>
      <c r="H69" s="156"/>
      <c r="I69" s="156">
        <f>IF(OR(T4="F4A",T4="F4M"),IF(COUNT(I9:I68)&lt;&gt;0,"FAUX",""),"")</f>
      </c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31"/>
      <c r="Y69" s="32">
        <f>IF(D69&lt;&gt;"",D69+1,1)</f>
        <v>1</v>
      </c>
      <c r="Z69" s="32"/>
      <c r="AA69" s="38">
        <f>Y69</f>
        <v>1</v>
      </c>
      <c r="AB69" s="46"/>
      <c r="AC69" s="48"/>
      <c r="AD69" s="48"/>
      <c r="AE69" s="48"/>
      <c r="AF69" s="139"/>
      <c r="AG69" s="195"/>
    </row>
    <row r="70" spans="1:33" ht="15.75" customHeight="1" hidden="1">
      <c r="A70" s="384"/>
      <c r="B70" s="384"/>
      <c r="C70" s="131" t="s">
        <v>84</v>
      </c>
      <c r="D70" s="132">
        <f>IF(D69&lt;&gt;"",COUNTIF(AC9:AC68,"1")+COUNTIF(AC9:AC68,"2")/2+COUNTIF(AC9:AC68,"3")/3,"")</f>
      </c>
      <c r="E70" s="134"/>
      <c r="F70" s="133"/>
      <c r="G70" s="134"/>
      <c r="H70" s="134"/>
      <c r="I70" s="134"/>
      <c r="J70" s="134"/>
      <c r="K70" s="135"/>
      <c r="L70" s="134"/>
      <c r="M70" s="134"/>
      <c r="N70" s="134"/>
      <c r="O70" s="134"/>
      <c r="P70" s="134"/>
      <c r="Q70" s="134"/>
      <c r="R70" s="135"/>
      <c r="S70" s="134"/>
      <c r="T70" s="134"/>
      <c r="U70" s="134"/>
      <c r="V70" s="134"/>
      <c r="W70" s="134"/>
      <c r="X70" s="134"/>
      <c r="Y70" s="134"/>
      <c r="Z70" s="181"/>
      <c r="AA70" s="139"/>
      <c r="AB70" s="139"/>
      <c r="AC70" s="139"/>
      <c r="AD70" s="139"/>
      <c r="AE70" s="139"/>
      <c r="AF70" s="139"/>
      <c r="AG70" s="134"/>
    </row>
    <row r="71" spans="1:33" ht="15.75" customHeight="1" hidden="1">
      <c r="A71" s="384"/>
      <c r="B71" s="384"/>
      <c r="C71" s="131" t="s">
        <v>85</v>
      </c>
      <c r="D71" s="132">
        <f>IF(D69&lt;&gt;"",COUNTIF(AD9:AD68,"1")+COUNTIF(AD9:AD68,"2")/2+COUNTIF(AD9:AD68,"3")/3,"")</f>
      </c>
      <c r="E71" s="134"/>
      <c r="F71" s="135"/>
      <c r="G71" s="134"/>
      <c r="H71" s="134"/>
      <c r="I71" s="134"/>
      <c r="J71" s="134"/>
      <c r="K71" s="135"/>
      <c r="L71" s="134"/>
      <c r="M71" s="134"/>
      <c r="N71" s="134"/>
      <c r="O71" s="134"/>
      <c r="P71" s="134"/>
      <c r="Q71" s="134"/>
      <c r="R71" s="135"/>
      <c r="S71" s="134"/>
      <c r="T71" s="134"/>
      <c r="U71" s="134"/>
      <c r="V71" s="134"/>
      <c r="W71" s="134"/>
      <c r="X71" s="134"/>
      <c r="Y71" s="134"/>
      <c r="Z71" s="181"/>
      <c r="AA71" s="139"/>
      <c r="AB71" s="139"/>
      <c r="AC71" s="139"/>
      <c r="AD71" s="139"/>
      <c r="AE71" s="139"/>
      <c r="AF71" s="139"/>
      <c r="AG71" s="134"/>
    </row>
    <row r="72" spans="1:33" ht="15.75" customHeight="1" hidden="1">
      <c r="A72" s="384"/>
      <c r="B72" s="384"/>
      <c r="C72" s="131" t="s">
        <v>86</v>
      </c>
      <c r="D72" s="132">
        <f>IF(D69&lt;&gt;"",COUNTIF(AE9:AE68,"1")+COUNTIF(AE9:AE68,"2")/2+COUNTIF(AE9:AE68,"3")/3,"")</f>
      </c>
      <c r="E72" s="134"/>
      <c r="F72" s="135"/>
      <c r="G72" s="136"/>
      <c r="H72" s="136"/>
      <c r="I72" s="136"/>
      <c r="J72" s="136"/>
      <c r="K72" s="135"/>
      <c r="L72" s="132"/>
      <c r="M72" s="132"/>
      <c r="N72" s="132"/>
      <c r="O72" s="132"/>
      <c r="P72" s="132"/>
      <c r="Q72" s="132"/>
      <c r="R72" s="135"/>
      <c r="S72" s="137"/>
      <c r="T72" s="138"/>
      <c r="U72" s="138"/>
      <c r="V72" s="138"/>
      <c r="W72" s="132"/>
      <c r="X72" s="132"/>
      <c r="Y72" s="132"/>
      <c r="Z72" s="182"/>
      <c r="AA72" s="139"/>
      <c r="AB72" s="139"/>
      <c r="AC72" s="139"/>
      <c r="AD72" s="139"/>
      <c r="AE72" s="139"/>
      <c r="AF72" s="139"/>
      <c r="AG72" s="132"/>
    </row>
    <row r="73" spans="1:33" ht="15.75" customHeight="1">
      <c r="A73" s="62"/>
      <c r="B73" s="62"/>
      <c r="C73" s="62"/>
      <c r="D73" s="12"/>
      <c r="E73" s="12"/>
      <c r="F73" s="77"/>
      <c r="G73" s="61"/>
      <c r="H73" s="61"/>
      <c r="I73" s="61"/>
      <c r="J73" s="61"/>
      <c r="K73" s="13"/>
      <c r="L73" s="12"/>
      <c r="M73" s="12"/>
      <c r="N73" s="12"/>
      <c r="O73" s="12"/>
      <c r="P73" s="12"/>
      <c r="Q73" s="12"/>
      <c r="R73" s="13"/>
      <c r="S73" s="16"/>
      <c r="T73" s="63"/>
      <c r="U73" s="63"/>
      <c r="V73" s="63"/>
      <c r="W73" s="12"/>
      <c r="X73" s="12"/>
      <c r="Y73" s="12"/>
      <c r="Z73" s="34"/>
      <c r="AB73" s="9"/>
      <c r="AG73" s="12"/>
    </row>
    <row r="74" spans="1:33" ht="15.75" customHeight="1">
      <c r="A74" s="62"/>
      <c r="B74" s="62"/>
      <c r="C74" s="62"/>
      <c r="D74" s="12"/>
      <c r="E74" s="12"/>
      <c r="F74" s="13"/>
      <c r="G74" s="61"/>
      <c r="H74" s="61"/>
      <c r="I74" s="61"/>
      <c r="J74" s="61"/>
      <c r="K74" s="13"/>
      <c r="L74" s="12"/>
      <c r="M74" s="12"/>
      <c r="N74" s="12"/>
      <c r="O74" s="12"/>
      <c r="P74" s="12"/>
      <c r="Q74" s="12"/>
      <c r="R74" s="13"/>
      <c r="S74" s="16"/>
      <c r="T74" s="63"/>
      <c r="U74" s="63"/>
      <c r="V74" s="63"/>
      <c r="W74" s="12"/>
      <c r="X74" s="12"/>
      <c r="Y74" s="12"/>
      <c r="Z74" s="34"/>
      <c r="AA74" s="10"/>
      <c r="AB74" s="9"/>
      <c r="AG74" s="12"/>
    </row>
    <row r="75" spans="1:33" ht="9.75" customHeight="1" hidden="1">
      <c r="A75" s="62"/>
      <c r="B75" s="62"/>
      <c r="C75" s="62"/>
      <c r="D75" s="17"/>
      <c r="E75" s="12"/>
      <c r="F75" s="12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13"/>
      <c r="R75" s="13"/>
      <c r="S75" s="16"/>
      <c r="T75" s="63"/>
      <c r="U75" s="63"/>
      <c r="V75" s="63"/>
      <c r="W75" s="12"/>
      <c r="X75" s="12"/>
      <c r="Y75" s="12"/>
      <c r="Z75" s="34"/>
      <c r="AA75" s="10"/>
      <c r="AB75" s="9"/>
      <c r="AG75" s="64"/>
    </row>
    <row r="76" spans="1:33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6"/>
      <c r="T76" s="63"/>
      <c r="U76" s="63"/>
      <c r="V76" s="63"/>
      <c r="W76" s="12"/>
      <c r="X76" s="12"/>
      <c r="Y76" s="12"/>
      <c r="Z76" s="34"/>
      <c r="AA76" s="10"/>
      <c r="AB76" s="9"/>
      <c r="AG76" s="13"/>
    </row>
    <row r="77" spans="1:33" ht="15.75" customHeight="1">
      <c r="A77" s="17"/>
      <c r="B77" s="17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13"/>
      <c r="S77" s="16"/>
      <c r="T77" s="63"/>
      <c r="U77" s="63"/>
      <c r="V77" s="63"/>
      <c r="W77" s="12"/>
      <c r="X77" s="12"/>
      <c r="Y77" s="12"/>
      <c r="Z77" s="34"/>
      <c r="AA77" s="10"/>
      <c r="AB77" s="9"/>
      <c r="AG77" s="64"/>
    </row>
    <row r="78" spans="1:33" ht="15.75" customHeight="1">
      <c r="A78" s="17"/>
      <c r="B78" s="17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13"/>
      <c r="S78" s="16"/>
      <c r="T78" s="63"/>
      <c r="U78" s="63"/>
      <c r="V78" s="63"/>
      <c r="W78" s="12"/>
      <c r="X78" s="12"/>
      <c r="Y78" s="12"/>
      <c r="Z78" s="34"/>
      <c r="AB78" s="9"/>
      <c r="AG78" s="64"/>
    </row>
    <row r="79" spans="1:33" ht="12.75" customHeight="1">
      <c r="A79" s="13"/>
      <c r="B79" s="13"/>
      <c r="C79" s="13"/>
      <c r="E79" s="13"/>
      <c r="F79" s="13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3"/>
      <c r="R79" s="13"/>
      <c r="S79" s="13"/>
      <c r="T79" s="13"/>
      <c r="U79" s="13"/>
      <c r="V79" s="13"/>
      <c r="W79" s="13"/>
      <c r="X79" s="13"/>
      <c r="Y79" s="13"/>
      <c r="Z79" s="13"/>
      <c r="AB79" s="9"/>
      <c r="AG79" s="17"/>
    </row>
    <row r="80" spans="1:33" ht="12.75" customHeight="1">
      <c r="A80" s="13"/>
      <c r="B80" s="13"/>
      <c r="C80" s="13"/>
      <c r="E80" s="13"/>
      <c r="F80" s="13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3"/>
      <c r="S80" s="13"/>
      <c r="T80" s="17"/>
      <c r="U80" s="17"/>
      <c r="V80" s="17"/>
      <c r="W80" s="17"/>
      <c r="X80" s="17"/>
      <c r="Y80" s="17"/>
      <c r="Z80" s="17"/>
      <c r="AB80" s="9"/>
      <c r="AG80" s="17"/>
    </row>
    <row r="81" spans="1:33" ht="12.75" customHeight="1">
      <c r="A81" s="13"/>
      <c r="B81" s="13"/>
      <c r="C81" s="13"/>
      <c r="E81" s="13"/>
      <c r="F81" s="13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3"/>
      <c r="R81" s="13"/>
      <c r="S81" s="13"/>
      <c r="T81" s="13"/>
      <c r="U81" s="13"/>
      <c r="V81" s="13"/>
      <c r="W81" s="13"/>
      <c r="X81" s="13"/>
      <c r="Y81" s="13"/>
      <c r="Z81" s="13"/>
      <c r="AB81" s="9"/>
      <c r="AG81" s="17"/>
    </row>
    <row r="82" spans="1:33" ht="12.75" customHeight="1">
      <c r="A82" s="13"/>
      <c r="B82" s="13"/>
      <c r="C82" s="13"/>
      <c r="E82" s="13"/>
      <c r="F82" s="13"/>
      <c r="G82" s="8"/>
      <c r="H82" s="8"/>
      <c r="I82" s="8"/>
      <c r="J82" s="8"/>
      <c r="K82" s="8"/>
      <c r="L82" s="8"/>
      <c r="M82" s="8"/>
      <c r="N82" s="8"/>
      <c r="O82" s="8"/>
      <c r="P82" s="8"/>
      <c r="Q82" s="13"/>
      <c r="R82" s="13"/>
      <c r="S82" s="13"/>
      <c r="T82" s="13"/>
      <c r="U82" s="13"/>
      <c r="V82" s="13"/>
      <c r="W82" s="13"/>
      <c r="X82" s="13"/>
      <c r="Y82" s="13"/>
      <c r="Z82" s="13"/>
      <c r="AB82" s="6"/>
      <c r="AG82" s="8"/>
    </row>
    <row r="83" spans="1:33" ht="12.75" customHeight="1">
      <c r="A83" s="13"/>
      <c r="B83" s="13"/>
      <c r="C83" s="13"/>
      <c r="E83" s="13"/>
      <c r="F83" s="13"/>
      <c r="G83" s="8"/>
      <c r="H83" s="8"/>
      <c r="I83" s="8"/>
      <c r="J83" s="8"/>
      <c r="K83" s="8"/>
      <c r="L83" s="8"/>
      <c r="M83" s="8"/>
      <c r="N83" s="8"/>
      <c r="O83" s="8"/>
      <c r="P83" s="8"/>
      <c r="Q83" s="13"/>
      <c r="R83" s="13"/>
      <c r="S83" s="13"/>
      <c r="T83" s="13"/>
      <c r="U83" s="13"/>
      <c r="V83" s="13"/>
      <c r="W83" s="13"/>
      <c r="X83" s="13"/>
      <c r="Y83" s="13"/>
      <c r="Z83" s="13"/>
      <c r="AB83" s="6"/>
      <c r="AG83" s="8"/>
    </row>
    <row r="84" spans="1:33" ht="12.75" customHeight="1">
      <c r="A84" s="13"/>
      <c r="B84" s="13"/>
      <c r="C84" s="13"/>
      <c r="E84" s="13"/>
      <c r="F84" s="13"/>
      <c r="G84" s="8"/>
      <c r="H84" s="8"/>
      <c r="I84" s="8"/>
      <c r="J84" s="8"/>
      <c r="K84" s="8"/>
      <c r="L84" s="8"/>
      <c r="M84" s="8"/>
      <c r="N84" s="8"/>
      <c r="O84" s="8"/>
      <c r="P84" s="8"/>
      <c r="Q84" s="13"/>
      <c r="R84" s="13"/>
      <c r="S84" s="13"/>
      <c r="T84" s="13"/>
      <c r="U84" s="13"/>
      <c r="V84" s="13"/>
      <c r="W84" s="13"/>
      <c r="X84" s="13"/>
      <c r="Y84" s="13"/>
      <c r="Z84" s="13"/>
      <c r="AB84" s="6"/>
      <c r="AG84" s="8"/>
    </row>
    <row r="85" spans="1:33" ht="12.7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6"/>
      <c r="S85" s="16"/>
      <c r="T85" s="17"/>
      <c r="U85" s="17"/>
      <c r="V85" s="17"/>
      <c r="W85" s="17"/>
      <c r="X85" s="17"/>
      <c r="Y85" s="8"/>
      <c r="Z85" s="8"/>
      <c r="AB85" s="7"/>
      <c r="AG85" s="14"/>
    </row>
    <row r="86" spans="1:33" ht="12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8"/>
      <c r="S86" s="8"/>
      <c r="T86" s="8"/>
      <c r="U86" s="8"/>
      <c r="V86" s="8"/>
      <c r="W86" s="8"/>
      <c r="X86" s="8"/>
      <c r="Y86" s="8"/>
      <c r="Z86" s="8"/>
      <c r="AG86" s="13"/>
    </row>
    <row r="87" spans="1:33" ht="12.75">
      <c r="A87" s="18"/>
      <c r="B87" s="18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8"/>
      <c r="S87" s="8"/>
      <c r="T87" s="8"/>
      <c r="U87" s="8"/>
      <c r="V87" s="8"/>
      <c r="W87" s="8"/>
      <c r="X87" s="8"/>
      <c r="Y87" s="8"/>
      <c r="Z87" s="8"/>
      <c r="AG87" s="14"/>
    </row>
    <row r="88" spans="1:33" ht="12.75">
      <c r="A88" s="13"/>
      <c r="B88" s="13"/>
      <c r="C88" s="13"/>
      <c r="D88" s="8"/>
      <c r="E88" s="19"/>
      <c r="F88" s="19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8"/>
      <c r="S88" s="8"/>
      <c r="T88" s="8"/>
      <c r="U88" s="8"/>
      <c r="V88" s="8"/>
      <c r="W88" s="8"/>
      <c r="X88" s="8"/>
      <c r="Y88" s="8"/>
      <c r="Z88" s="8"/>
      <c r="AG88" s="15"/>
    </row>
    <row r="89" spans="1:33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16"/>
      <c r="S89" s="16"/>
      <c r="T89" s="17"/>
      <c r="U89" s="17"/>
      <c r="V89" s="17"/>
      <c r="W89" s="17"/>
      <c r="X89" s="17"/>
      <c r="Y89" s="8"/>
      <c r="Z89" s="8"/>
      <c r="AG89" s="20"/>
    </row>
    <row r="90" spans="1:33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6"/>
      <c r="S90" s="16"/>
      <c r="T90" s="8"/>
      <c r="U90" s="8"/>
      <c r="V90" s="8"/>
      <c r="W90" s="8"/>
      <c r="X90" s="8"/>
      <c r="Y90" s="8"/>
      <c r="Z90" s="8"/>
      <c r="AG90" s="18"/>
    </row>
    <row r="91" spans="1:33" ht="12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16"/>
      <c r="S91" s="16"/>
      <c r="T91" s="8"/>
      <c r="U91" s="8"/>
      <c r="V91" s="8"/>
      <c r="W91" s="8"/>
      <c r="X91" s="8"/>
      <c r="Y91" s="8"/>
      <c r="Z91" s="8"/>
      <c r="AG91" s="21"/>
    </row>
    <row r="92" spans="1:33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8"/>
      <c r="S92" s="8"/>
      <c r="T92" s="13"/>
      <c r="U92" s="13"/>
      <c r="V92" s="13"/>
      <c r="W92" s="13"/>
      <c r="X92" s="13"/>
      <c r="Y92" s="13"/>
      <c r="Z92" s="13"/>
      <c r="AG92" s="13"/>
    </row>
    <row r="93" spans="1:33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6"/>
      <c r="S93" s="16"/>
      <c r="T93" s="17"/>
      <c r="U93" s="17"/>
      <c r="V93" s="17"/>
      <c r="W93" s="17"/>
      <c r="X93" s="17"/>
      <c r="Y93" s="8"/>
      <c r="Z93" s="8"/>
      <c r="AG93" s="13"/>
    </row>
    <row r="94" spans="1:33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8"/>
      <c r="S94" s="8"/>
      <c r="T94" s="8"/>
      <c r="U94" s="8"/>
      <c r="V94" s="8"/>
      <c r="W94" s="8"/>
      <c r="X94" s="8"/>
      <c r="Y94" s="8"/>
      <c r="Z94" s="8"/>
      <c r="AG94" s="13"/>
    </row>
    <row r="95" spans="1:33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8"/>
      <c r="S95" s="8"/>
      <c r="T95" s="8"/>
      <c r="U95" s="8"/>
      <c r="V95" s="8"/>
      <c r="W95" s="8"/>
      <c r="X95" s="8"/>
      <c r="Y95" s="8"/>
      <c r="Z95" s="8"/>
      <c r="AG95" s="13"/>
    </row>
  </sheetData>
  <sheetProtection password="BE7F" sheet="1" objects="1" scenarios="1" selectLockedCells="1"/>
  <mergeCells count="384">
    <mergeCell ref="Q50:U50"/>
    <mergeCell ref="E46:G46"/>
    <mergeCell ref="K46:L46"/>
    <mergeCell ref="K48:L48"/>
    <mergeCell ref="N48:O48"/>
    <mergeCell ref="Q48:U48"/>
    <mergeCell ref="N46:O46"/>
    <mergeCell ref="Q46:U46"/>
    <mergeCell ref="AA1:AG5"/>
    <mergeCell ref="AA6:AG7"/>
    <mergeCell ref="E1:Y1"/>
    <mergeCell ref="E2:Y2"/>
    <mergeCell ref="P4:S4"/>
    <mergeCell ref="P5:S5"/>
    <mergeCell ref="P6:S6"/>
    <mergeCell ref="T4:U4"/>
    <mergeCell ref="T5:U5"/>
    <mergeCell ref="T6:U6"/>
    <mergeCell ref="Q41:U41"/>
    <mergeCell ref="V41:W41"/>
    <mergeCell ref="K58:L58"/>
    <mergeCell ref="N58:O58"/>
    <mergeCell ref="Q58:U58"/>
    <mergeCell ref="V58:W58"/>
    <mergeCell ref="K42:L42"/>
    <mergeCell ref="N59:O59"/>
    <mergeCell ref="Q59:U59"/>
    <mergeCell ref="V59:W59"/>
    <mergeCell ref="K56:L56"/>
    <mergeCell ref="N56:O56"/>
    <mergeCell ref="Q56:U56"/>
    <mergeCell ref="V56:W56"/>
    <mergeCell ref="K57:L57"/>
    <mergeCell ref="N57:O57"/>
    <mergeCell ref="N44:O44"/>
    <mergeCell ref="Q44:U44"/>
    <mergeCell ref="V44:W44"/>
    <mergeCell ref="K45:L45"/>
    <mergeCell ref="N45:O45"/>
    <mergeCell ref="Q45:U45"/>
    <mergeCell ref="V45:W45"/>
    <mergeCell ref="V50:W50"/>
    <mergeCell ref="Q52:U52"/>
    <mergeCell ref="V52:W52"/>
    <mergeCell ref="K53:L53"/>
    <mergeCell ref="N53:O53"/>
    <mergeCell ref="Q53:U53"/>
    <mergeCell ref="V53:W53"/>
    <mergeCell ref="N42:O42"/>
    <mergeCell ref="Q42:U42"/>
    <mergeCell ref="V42:W42"/>
    <mergeCell ref="K43:L43"/>
    <mergeCell ref="N43:O43"/>
    <mergeCell ref="Q43:U43"/>
    <mergeCell ref="V43:W43"/>
    <mergeCell ref="K47:L47"/>
    <mergeCell ref="N47:O47"/>
    <mergeCell ref="Q47:U47"/>
    <mergeCell ref="V47:W47"/>
    <mergeCell ref="V49:W49"/>
    <mergeCell ref="V48:W48"/>
    <mergeCell ref="V46:W46"/>
    <mergeCell ref="K49:L49"/>
    <mergeCell ref="N49:O49"/>
    <mergeCell ref="Q49:U49"/>
    <mergeCell ref="K50:L50"/>
    <mergeCell ref="C31:D31"/>
    <mergeCell ref="C55:D55"/>
    <mergeCell ref="C56:D56"/>
    <mergeCell ref="C57:D57"/>
    <mergeCell ref="C58:D58"/>
    <mergeCell ref="C59:D59"/>
    <mergeCell ref="C42:D42"/>
    <mergeCell ref="C44:D44"/>
    <mergeCell ref="C40:D40"/>
    <mergeCell ref="C36:D36"/>
    <mergeCell ref="C45:D45"/>
    <mergeCell ref="C48:D48"/>
    <mergeCell ref="C49:D49"/>
    <mergeCell ref="C38:D38"/>
    <mergeCell ref="C37:D37"/>
    <mergeCell ref="A69:B72"/>
    <mergeCell ref="C33:D33"/>
    <mergeCell ref="E33:G33"/>
    <mergeCell ref="K33:L33"/>
    <mergeCell ref="N33:O33"/>
    <mergeCell ref="N66:O66"/>
    <mergeCell ref="V66:W66"/>
    <mergeCell ref="E60:G60"/>
    <mergeCell ref="K51:L51"/>
    <mergeCell ref="V64:W64"/>
    <mergeCell ref="E65:G65"/>
    <mergeCell ref="K65:L65"/>
    <mergeCell ref="N65:O65"/>
    <mergeCell ref="V65:W65"/>
    <mergeCell ref="Q64:U64"/>
    <mergeCell ref="K67:L67"/>
    <mergeCell ref="N67:O67"/>
    <mergeCell ref="V67:W67"/>
    <mergeCell ref="Q66:U66"/>
    <mergeCell ref="K66:L66"/>
    <mergeCell ref="C34:D34"/>
    <mergeCell ref="C41:D41"/>
    <mergeCell ref="C43:D43"/>
    <mergeCell ref="C47:D47"/>
    <mergeCell ref="Q33:U33"/>
    <mergeCell ref="V33:W33"/>
    <mergeCell ref="C32:D32"/>
    <mergeCell ref="E31:G31"/>
    <mergeCell ref="K31:L31"/>
    <mergeCell ref="N31:O31"/>
    <mergeCell ref="Q31:U31"/>
    <mergeCell ref="V31:W31"/>
    <mergeCell ref="Q65:U65"/>
    <mergeCell ref="E64:G64"/>
    <mergeCell ref="E40:G40"/>
    <mergeCell ref="E51:G51"/>
    <mergeCell ref="E32:G32"/>
    <mergeCell ref="K32:L32"/>
    <mergeCell ref="N32:O32"/>
    <mergeCell ref="Q32:U32"/>
    <mergeCell ref="V32:W32"/>
    <mergeCell ref="C50:D50"/>
    <mergeCell ref="C46:D46"/>
    <mergeCell ref="C35:D35"/>
    <mergeCell ref="C65:D65"/>
    <mergeCell ref="C64:D64"/>
    <mergeCell ref="C52:D52"/>
    <mergeCell ref="C53:D53"/>
    <mergeCell ref="V28:W28"/>
    <mergeCell ref="C29:D29"/>
    <mergeCell ref="E29:G29"/>
    <mergeCell ref="K29:L29"/>
    <mergeCell ref="N29:O29"/>
    <mergeCell ref="Q29:U29"/>
    <mergeCell ref="V29:W29"/>
    <mergeCell ref="C30:D30"/>
    <mergeCell ref="E30:G30"/>
    <mergeCell ref="K30:L30"/>
    <mergeCell ref="N30:O30"/>
    <mergeCell ref="Q30:U30"/>
    <mergeCell ref="C28:D28"/>
    <mergeCell ref="E28:G28"/>
    <mergeCell ref="K28:L28"/>
    <mergeCell ref="N28:O28"/>
    <mergeCell ref="Q28:U28"/>
    <mergeCell ref="V30:W30"/>
    <mergeCell ref="C27:D27"/>
    <mergeCell ref="E27:G27"/>
    <mergeCell ref="K27:L27"/>
    <mergeCell ref="N27:O27"/>
    <mergeCell ref="Q27:U27"/>
    <mergeCell ref="V27:W27"/>
    <mergeCell ref="C26:D26"/>
    <mergeCell ref="E26:G26"/>
    <mergeCell ref="K26:L26"/>
    <mergeCell ref="N26:O26"/>
    <mergeCell ref="Q26:U26"/>
    <mergeCell ref="V26:W26"/>
    <mergeCell ref="E25:G25"/>
    <mergeCell ref="K25:L25"/>
    <mergeCell ref="N25:O25"/>
    <mergeCell ref="Q25:U25"/>
    <mergeCell ref="V25:W25"/>
    <mergeCell ref="C24:D24"/>
    <mergeCell ref="E24:G24"/>
    <mergeCell ref="K24:L24"/>
    <mergeCell ref="N24:O24"/>
    <mergeCell ref="Q24:U24"/>
    <mergeCell ref="V24:W24"/>
    <mergeCell ref="E66:G66"/>
    <mergeCell ref="K64:L64"/>
    <mergeCell ref="N64:O64"/>
    <mergeCell ref="V68:W68"/>
    <mergeCell ref="C68:D68"/>
    <mergeCell ref="E68:G68"/>
    <mergeCell ref="K68:L68"/>
    <mergeCell ref="N68:O68"/>
    <mergeCell ref="Q68:U68"/>
    <mergeCell ref="C67:D67"/>
    <mergeCell ref="E67:G67"/>
    <mergeCell ref="Q67:U67"/>
    <mergeCell ref="C66:D66"/>
    <mergeCell ref="E38:G38"/>
    <mergeCell ref="K38:L38"/>
    <mergeCell ref="N38:O38"/>
    <mergeCell ref="V38:W38"/>
    <mergeCell ref="C39:D39"/>
    <mergeCell ref="E39:G39"/>
    <mergeCell ref="K39:L39"/>
    <mergeCell ref="N39:O39"/>
    <mergeCell ref="V62:W62"/>
    <mergeCell ref="V40:W40"/>
    <mergeCell ref="C51:D51"/>
    <mergeCell ref="N51:O51"/>
    <mergeCell ref="Q51:U51"/>
    <mergeCell ref="V51:W51"/>
    <mergeCell ref="E42:G42"/>
    <mergeCell ref="V39:W39"/>
    <mergeCell ref="C61:D61"/>
    <mergeCell ref="E61:G61"/>
    <mergeCell ref="K61:L61"/>
    <mergeCell ref="N61:O61"/>
    <mergeCell ref="V61:W61"/>
    <mergeCell ref="Q39:U39"/>
    <mergeCell ref="Q40:U40"/>
    <mergeCell ref="Q61:U61"/>
    <mergeCell ref="C63:D63"/>
    <mergeCell ref="E63:G63"/>
    <mergeCell ref="K63:L63"/>
    <mergeCell ref="N63:O63"/>
    <mergeCell ref="V63:W63"/>
    <mergeCell ref="Q63:U63"/>
    <mergeCell ref="E62:G62"/>
    <mergeCell ref="K62:L62"/>
    <mergeCell ref="N62:O62"/>
    <mergeCell ref="Q62:U62"/>
    <mergeCell ref="C62:D62"/>
    <mergeCell ref="C54:D54"/>
    <mergeCell ref="V55:W55"/>
    <mergeCell ref="K60:L60"/>
    <mergeCell ref="N60:O60"/>
    <mergeCell ref="Q60:U60"/>
    <mergeCell ref="V60:W60"/>
    <mergeCell ref="K59:L59"/>
    <mergeCell ref="C60:D60"/>
    <mergeCell ref="E58:G58"/>
    <mergeCell ref="E59:G59"/>
    <mergeCell ref="Q57:U57"/>
    <mergeCell ref="V57:W57"/>
    <mergeCell ref="K54:L54"/>
    <mergeCell ref="N54:O54"/>
    <mergeCell ref="Q54:U54"/>
    <mergeCell ref="V54:W54"/>
    <mergeCell ref="K55:L55"/>
    <mergeCell ref="N55:O55"/>
    <mergeCell ref="Q55:U55"/>
    <mergeCell ref="E52:G52"/>
    <mergeCell ref="E53:G53"/>
    <mergeCell ref="E54:G54"/>
    <mergeCell ref="E55:G55"/>
    <mergeCell ref="E56:G56"/>
    <mergeCell ref="E57:G57"/>
    <mergeCell ref="N40:O40"/>
    <mergeCell ref="K44:L44"/>
    <mergeCell ref="K52:L52"/>
    <mergeCell ref="N52:O52"/>
    <mergeCell ref="E43:G43"/>
    <mergeCell ref="E41:G41"/>
    <mergeCell ref="K41:L41"/>
    <mergeCell ref="N41:O41"/>
    <mergeCell ref="E45:G45"/>
    <mergeCell ref="E44:G44"/>
    <mergeCell ref="E48:G48"/>
    <mergeCell ref="E47:G47"/>
    <mergeCell ref="K40:L40"/>
    <mergeCell ref="E49:G49"/>
    <mergeCell ref="E50:G50"/>
    <mergeCell ref="N50:O50"/>
    <mergeCell ref="V35:W35"/>
    <mergeCell ref="E36:G36"/>
    <mergeCell ref="K36:L36"/>
    <mergeCell ref="N36:O36"/>
    <mergeCell ref="V36:W36"/>
    <mergeCell ref="V37:W37"/>
    <mergeCell ref="Q34:U34"/>
    <mergeCell ref="Q35:U35"/>
    <mergeCell ref="Q36:U36"/>
    <mergeCell ref="Q37:U37"/>
    <mergeCell ref="E34:G34"/>
    <mergeCell ref="K34:L34"/>
    <mergeCell ref="N34:O34"/>
    <mergeCell ref="V34:W34"/>
    <mergeCell ref="E35:G35"/>
    <mergeCell ref="E37:G37"/>
    <mergeCell ref="K37:L37"/>
    <mergeCell ref="N37:O37"/>
    <mergeCell ref="V23:W23"/>
    <mergeCell ref="Q22:U22"/>
    <mergeCell ref="Q23:U23"/>
    <mergeCell ref="C22:D22"/>
    <mergeCell ref="E22:G22"/>
    <mergeCell ref="N22:O22"/>
    <mergeCell ref="C21:D21"/>
    <mergeCell ref="E21:G21"/>
    <mergeCell ref="K21:L21"/>
    <mergeCell ref="N21:O21"/>
    <mergeCell ref="V21:W21"/>
    <mergeCell ref="Q21:U21"/>
    <mergeCell ref="V18:W18"/>
    <mergeCell ref="C19:D19"/>
    <mergeCell ref="E19:G19"/>
    <mergeCell ref="K19:L19"/>
    <mergeCell ref="N19:O19"/>
    <mergeCell ref="V19:W19"/>
    <mergeCell ref="Q18:U18"/>
    <mergeCell ref="Q19:U19"/>
    <mergeCell ref="V22:W22"/>
    <mergeCell ref="K22:L22"/>
    <mergeCell ref="C20:D20"/>
    <mergeCell ref="E20:G20"/>
    <mergeCell ref="K20:L20"/>
    <mergeCell ref="N20:O20"/>
    <mergeCell ref="V20:W20"/>
    <mergeCell ref="Q20:U20"/>
    <mergeCell ref="Q10:U10"/>
    <mergeCell ref="C8:D8"/>
    <mergeCell ref="E8:G8"/>
    <mergeCell ref="K8:L8"/>
    <mergeCell ref="N8:O8"/>
    <mergeCell ref="Q8:U8"/>
    <mergeCell ref="C9:D9"/>
    <mergeCell ref="E9:G9"/>
    <mergeCell ref="K9:L9"/>
    <mergeCell ref="N9:O9"/>
    <mergeCell ref="C10:D10"/>
    <mergeCell ref="E10:G10"/>
    <mergeCell ref="K10:L10"/>
    <mergeCell ref="C17:D17"/>
    <mergeCell ref="E17:G17"/>
    <mergeCell ref="E11:G11"/>
    <mergeCell ref="K11:L11"/>
    <mergeCell ref="Q38:U38"/>
    <mergeCell ref="Q14:U14"/>
    <mergeCell ref="Q15:U15"/>
    <mergeCell ref="Q12:U12"/>
    <mergeCell ref="Q13:U13"/>
    <mergeCell ref="C18:D18"/>
    <mergeCell ref="E18:G18"/>
    <mergeCell ref="K18:L18"/>
    <mergeCell ref="C11:D11"/>
    <mergeCell ref="C12:D12"/>
    <mergeCell ref="E12:G12"/>
    <mergeCell ref="K12:L12"/>
    <mergeCell ref="N18:O18"/>
    <mergeCell ref="C23:D23"/>
    <mergeCell ref="E23:G23"/>
    <mergeCell ref="K23:L23"/>
    <mergeCell ref="N23:O23"/>
    <mergeCell ref="K35:L35"/>
    <mergeCell ref="N35:O35"/>
    <mergeCell ref="C25:D25"/>
    <mergeCell ref="C13:D13"/>
    <mergeCell ref="E13:G13"/>
    <mergeCell ref="K13:L13"/>
    <mergeCell ref="N13:O13"/>
    <mergeCell ref="V13:W13"/>
    <mergeCell ref="C16:D16"/>
    <mergeCell ref="E16:G16"/>
    <mergeCell ref="K16:L16"/>
    <mergeCell ref="N12:O12"/>
    <mergeCell ref="C14:D14"/>
    <mergeCell ref="E14:G14"/>
    <mergeCell ref="K14:L14"/>
    <mergeCell ref="N14:O14"/>
    <mergeCell ref="C15:D15"/>
    <mergeCell ref="E15:G15"/>
    <mergeCell ref="K15:L15"/>
    <mergeCell ref="N15:O15"/>
    <mergeCell ref="V16:W16"/>
    <mergeCell ref="K17:L17"/>
    <mergeCell ref="N17:O17"/>
    <mergeCell ref="Q9:U9"/>
    <mergeCell ref="V9:W9"/>
    <mergeCell ref="N11:O11"/>
    <mergeCell ref="V11:W11"/>
    <mergeCell ref="Q11:U11"/>
    <mergeCell ref="F4:H4"/>
    <mergeCell ref="F5:H5"/>
    <mergeCell ref="I4:N4"/>
    <mergeCell ref="I5:N5"/>
    <mergeCell ref="F6:H6"/>
    <mergeCell ref="V17:W17"/>
    <mergeCell ref="Q16:U16"/>
    <mergeCell ref="Q17:U17"/>
    <mergeCell ref="V4:Y6"/>
    <mergeCell ref="N10:O10"/>
    <mergeCell ref="V10:W10"/>
    <mergeCell ref="I6:N6"/>
    <mergeCell ref="V14:W14"/>
    <mergeCell ref="V15:W15"/>
    <mergeCell ref="V8:W8"/>
    <mergeCell ref="N16:O16"/>
    <mergeCell ref="V12:W12"/>
  </mergeCells>
  <conditionalFormatting sqref="I9:I68">
    <cfRule type="expression" priority="1" dxfId="0">
      <formula>$I$69="FAUX"</formula>
    </cfRule>
  </conditionalFormatting>
  <dataValidations count="10">
    <dataValidation allowBlank="1" sqref="T4 D74"/>
    <dataValidation type="list" allowBlank="1" prompt="Vous pouvez utiliser le bouton qui apparait pour choisir la réponse à saisir ici" sqref="W77 W72">
      <formula1>"Construction,Ponton,Stagiaire,Autre"</formula1>
    </dataValidation>
    <dataValidation type="list" allowBlank="1" prompt="Vous pouvez utiliser le bouton qui apparait pour choisir la réponse à saisir ici" sqref="W74">
      <formula1>"Présentation,Ponton,Stagiaire,Autre"</formula1>
    </dataValidation>
    <dataValidation prompt="Vous pouvez utiliser le bouton qui apparait pour choisir la réponse à saisir ici" sqref="D73"/>
    <dataValidation type="whole" allowBlank="1" showInputMessage="1" showErrorMessage="1" errorTitle="Numéro de licence" error="Valeur incorrecte" sqref="A9:A68">
      <formula1>6000000</formula1>
      <formula2>12000000</formula2>
    </dataValidation>
    <dataValidation type="whole" allowBlank="1" showInputMessage="1" showErrorMessage="1" errorTitle="Numéro de Club" error="Valeur incorrecte" sqref="B9:B68">
      <formula1>1</formula1>
      <formula2>999</formula2>
    </dataValidation>
    <dataValidation type="decimal" showInputMessage="1" showErrorMessage="1" errorTitle="Note de présentation" error="Valeur incorrecte ou  notation incompatible avec la classe pratiquée" sqref="I9:I68">
      <formula1>0</formula1>
      <formula2>100</formula2>
    </dataValidation>
    <dataValidation type="list" allowBlank="1" showDropDown="1" showInputMessage="1" showErrorMessage="1" errorTitle="Choix entre Junior et Sénior" error="Le caractère saisi ne peut être que 'J' ou 'S'" sqref="H9:H68">
      <formula1>"J,S,j,s"</formula1>
    </dataValidation>
    <dataValidation type="decimal" showInputMessage="1" showErrorMessage="1" errorTitle="Note de navigation" error="Valeur incorrecte ou classe pratiquée non définie" sqref="J9:K68 L32:L68 L9:L21">
      <formula1>0</formula1>
      <formula2>IF($T$4&lt;&gt;"",100,-1)</formula2>
    </dataValidation>
    <dataValidation type="decimal" showInputMessage="1" showErrorMessage="1" errorTitle="Note de navigation" error="Valeur incorrecte ou classe pratiquée non définie" sqref="M9:M68">
      <formula1>0</formula1>
      <formula2>IF(AND($T$4&lt;&gt;"",$T$4&lt;&gt;"F6",$T$4&lt;&gt;"F7",$T$4&lt;&gt;"F8"),100,-1)</formula2>
    </dataValidation>
  </dataValidations>
  <printOptions horizontalCentered="1"/>
  <pageMargins left="0.5118110236220472" right="0.5118110236220472" top="0.15748031496062992" bottom="0.1968503937007874" header="0.5118110236220472" footer="0.5118110236220472"/>
  <pageSetup fitToHeight="2" fitToWidth="1"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11.57421875" defaultRowHeight="12.75"/>
  <cols>
    <col min="1" max="1" width="12.28125" style="1" customWidth="1"/>
    <col min="2" max="2" width="6.00390625" style="1" customWidth="1"/>
    <col min="3" max="3" width="20.57421875" style="1" customWidth="1"/>
    <col min="4" max="4" width="8.57421875" style="1" customWidth="1"/>
    <col min="5" max="5" width="3.7109375" style="1" customWidth="1"/>
    <col min="6" max="6" width="2.8515625" style="1" customWidth="1"/>
    <col min="7" max="7" width="16.00390625" style="1" customWidth="1"/>
    <col min="8" max="8" width="3.8515625" style="1" customWidth="1"/>
    <col min="9" max="9" width="10.8515625" style="1" customWidth="1"/>
    <col min="10" max="10" width="8.140625" style="1" customWidth="1"/>
    <col min="11" max="11" width="2.8515625" style="1" customWidth="1"/>
    <col min="12" max="12" width="5.28125" style="1" customWidth="1"/>
    <col min="13" max="13" width="8.140625" style="1" customWidth="1"/>
    <col min="14" max="14" width="5.28125" style="1" customWidth="1"/>
    <col min="15" max="15" width="3.57421875" style="1" customWidth="1"/>
    <col min="16" max="16" width="8.140625" style="1" customWidth="1"/>
    <col min="17" max="17" width="9.140625" style="1" customWidth="1"/>
    <col min="18" max="18" width="2.8515625" style="1" customWidth="1"/>
    <col min="19" max="19" width="5.421875" style="1" customWidth="1"/>
    <col min="20" max="20" width="11.421875" style="1" customWidth="1"/>
    <col min="21" max="21" width="15.8515625" style="1" customWidth="1"/>
    <col min="22" max="22" width="3.421875" style="1" customWidth="1"/>
    <col min="23" max="23" width="4.7109375" style="1" customWidth="1"/>
    <col min="24" max="24" width="10.7109375" style="1" hidden="1" customWidth="1"/>
    <col min="25" max="25" width="10.421875" style="1" customWidth="1"/>
    <col min="26" max="26" width="11.57421875" style="1" customWidth="1"/>
    <col min="27" max="28" width="11.421875" style="1" hidden="1" customWidth="1"/>
    <col min="29" max="29" width="11.421875" style="1" customWidth="1"/>
    <col min="30" max="16384" width="11.57421875" style="1" customWidth="1"/>
  </cols>
  <sheetData>
    <row r="1" spans="3:28" ht="27" customHeight="1">
      <c r="C1" s="150"/>
      <c r="D1" s="150"/>
      <c r="E1" s="390" t="s">
        <v>0</v>
      </c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AA1" s="385" t="s">
        <v>26</v>
      </c>
      <c r="AB1" s="404"/>
    </row>
    <row r="2" spans="5:28" ht="15" customHeight="1">
      <c r="E2" s="391" t="str">
        <f>"RESULTATS &amp; CLASSEMENT DU CONCOURS"&amp;IF(AND('Fiche résultats'!D69&lt;&gt;"",'Fiche résultats'!D69&gt;AA8)," (Page 1)","")</f>
        <v>RESULTATS &amp; CLASSEMENT DU CONCOURS</v>
      </c>
      <c r="F2" s="391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AA2" s="134"/>
      <c r="AB2" s="134"/>
    </row>
    <row r="3" spans="5:28" ht="9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134"/>
      <c r="AB3" s="134"/>
    </row>
    <row r="4" spans="5:28" ht="15" customHeight="1">
      <c r="E4" s="28"/>
      <c r="F4" s="354" t="s">
        <v>7</v>
      </c>
      <c r="G4" s="355"/>
      <c r="H4" s="355"/>
      <c r="I4" s="356">
        <f>IF('Fiche résultats'!I4&lt;&gt;"",'Fiche résultats'!I4,"")</f>
      </c>
      <c r="J4" s="356">
        <f>IF('Fiche résultats'!J4&lt;&gt;"",'Fiche résultats'!J4,"")</f>
      </c>
      <c r="K4" s="356">
        <f>IF('Fiche résultats'!K4&lt;&gt;"",'Fiche résultats'!K4,"")</f>
      </c>
      <c r="L4" s="356">
        <f>IF('Fiche résultats'!L4&lt;&gt;"",'Fiche résultats'!L4,"")</f>
      </c>
      <c r="M4" s="356">
        <f>IF('Fiche résultats'!M4&lt;&gt;"",'Fiche résultats'!M4,"")</f>
      </c>
      <c r="N4" s="357">
        <f>IF('Fiche résultats'!N4&lt;&gt;"",'Fiche résultats'!N4,"")</f>
      </c>
      <c r="P4" s="354" t="s">
        <v>12</v>
      </c>
      <c r="Q4" s="355"/>
      <c r="R4" s="355"/>
      <c r="S4" s="355"/>
      <c r="T4" s="395">
        <f>'Compte-rendu'!$R$31</f>
      </c>
      <c r="U4" s="396"/>
      <c r="V4" s="407">
        <f>T4</f>
      </c>
      <c r="W4" s="359"/>
      <c r="X4" s="359"/>
      <c r="Y4" s="360"/>
      <c r="AA4" s="134"/>
      <c r="AB4" s="134"/>
    </row>
    <row r="5" spans="1:28" ht="15" customHeight="1">
      <c r="A5" s="10"/>
      <c r="B5" s="10"/>
      <c r="C5" s="9"/>
      <c r="D5" s="9"/>
      <c r="E5" s="28"/>
      <c r="F5" s="354" t="s">
        <v>8</v>
      </c>
      <c r="G5" s="355"/>
      <c r="H5" s="355"/>
      <c r="I5" s="356">
        <f>IF('Fiche résultats'!I5&lt;&gt;"",'Fiche résultats'!I5,"")</f>
      </c>
      <c r="J5" s="356">
        <f>IF('Fiche résultats'!J5&lt;&gt;"",'Fiche résultats'!J5,"")</f>
      </c>
      <c r="K5" s="356">
        <f>IF('Fiche résultats'!K5&lt;&gt;"",'Fiche résultats'!K5,"")</f>
      </c>
      <c r="L5" s="356">
        <f>IF('Fiche résultats'!L5&lt;&gt;"",'Fiche résultats'!L5,"")</f>
      </c>
      <c r="M5" s="356">
        <f>IF('Fiche résultats'!M5&lt;&gt;"",'Fiche résultats'!M5,"")</f>
      </c>
      <c r="N5" s="357">
        <f>IF('Fiche résultats'!N5&lt;&gt;"",'Fiche résultats'!N5,"")</f>
      </c>
      <c r="P5" s="354" t="s">
        <v>10</v>
      </c>
      <c r="Q5" s="355"/>
      <c r="R5" s="355"/>
      <c r="S5" s="355"/>
      <c r="T5" s="397">
        <f>IF('Fiche résultats'!T5&lt;&gt;"",'Fiche résultats'!T5,"")</f>
      </c>
      <c r="U5" s="406"/>
      <c r="V5" s="361"/>
      <c r="W5" s="362"/>
      <c r="X5" s="362"/>
      <c r="Y5" s="363"/>
      <c r="AA5" s="134"/>
      <c r="AB5" s="134"/>
    </row>
    <row r="6" spans="5:28" ht="15" customHeight="1">
      <c r="E6" s="28"/>
      <c r="F6" s="354" t="s">
        <v>9</v>
      </c>
      <c r="G6" s="355"/>
      <c r="H6" s="355"/>
      <c r="I6" s="356">
        <f>IF('Fiche résultats'!I6&lt;&gt;"",'Fiche résultats'!I6,"")</f>
      </c>
      <c r="J6" s="356">
        <f>IF('Fiche résultats'!J6&lt;&gt;"",'Fiche résultats'!J6,"")</f>
      </c>
      <c r="K6" s="356">
        <f>IF('Fiche résultats'!K6&lt;&gt;"",'Fiche résultats'!K6,"")</f>
      </c>
      <c r="L6" s="356">
        <f>IF('Fiche résultats'!L6&lt;&gt;"",'Fiche résultats'!L6,"")</f>
      </c>
      <c r="M6" s="356">
        <f>IF('Fiche résultats'!M6&lt;&gt;"",'Fiche résultats'!M6,"")</f>
      </c>
      <c r="N6" s="357">
        <f>IF('Fiche résultats'!N6&lt;&gt;"",'Fiche résultats'!N6,"")</f>
      </c>
      <c r="P6" s="354" t="s">
        <v>11</v>
      </c>
      <c r="Q6" s="355"/>
      <c r="R6" s="355"/>
      <c r="S6" s="355"/>
      <c r="T6" s="395">
        <f>IF('Fiche résultats'!T6&lt;&gt;"",'Fiche résultats'!T6,"")</f>
      </c>
      <c r="U6" s="406"/>
      <c r="V6" s="364"/>
      <c r="W6" s="365"/>
      <c r="X6" s="365"/>
      <c r="Y6" s="366"/>
      <c r="AA6" s="181"/>
      <c r="AB6" s="181"/>
    </row>
    <row r="7" spans="26:29" ht="15" customHeight="1">
      <c r="Z7" s="5"/>
      <c r="AA7" s="181" t="s">
        <v>28</v>
      </c>
      <c r="AB7" s="181" t="s">
        <v>93</v>
      </c>
      <c r="AC7" s="5"/>
    </row>
    <row r="8" spans="1:30" ht="27" customHeight="1">
      <c r="A8" s="218" t="s">
        <v>15</v>
      </c>
      <c r="B8" s="219" t="s">
        <v>23</v>
      </c>
      <c r="C8" s="371" t="s">
        <v>16</v>
      </c>
      <c r="D8" s="372"/>
      <c r="E8" s="373" t="s">
        <v>17</v>
      </c>
      <c r="F8" s="374"/>
      <c r="G8" s="375"/>
      <c r="H8" s="218" t="s">
        <v>2</v>
      </c>
      <c r="I8" s="218" t="s">
        <v>25</v>
      </c>
      <c r="J8" s="219" t="s">
        <v>20</v>
      </c>
      <c r="K8" s="373" t="s">
        <v>21</v>
      </c>
      <c r="L8" s="376"/>
      <c r="M8" s="218" t="s">
        <v>22</v>
      </c>
      <c r="N8" s="373" t="s">
        <v>14</v>
      </c>
      <c r="O8" s="376"/>
      <c r="P8" s="219" t="s">
        <v>19</v>
      </c>
      <c r="Q8" s="373" t="s">
        <v>18</v>
      </c>
      <c r="R8" s="377"/>
      <c r="S8" s="377"/>
      <c r="T8" s="377"/>
      <c r="U8" s="378"/>
      <c r="V8" s="367" t="s">
        <v>24</v>
      </c>
      <c r="W8" s="368"/>
      <c r="X8" s="220" t="s">
        <v>3</v>
      </c>
      <c r="Y8" s="221" t="s">
        <v>1</v>
      </c>
      <c r="Z8" s="23"/>
      <c r="AA8" s="184">
        <f>ROWS(AB9:AB38)</f>
        <v>30</v>
      </c>
      <c r="AB8" s="185">
        <v>0</v>
      </c>
      <c r="AC8" s="24"/>
      <c r="AD8" s="22"/>
    </row>
    <row r="9" spans="1:29" ht="15.75">
      <c r="A9" s="207">
        <f>IF(AND(INDEX('Fiche résultats'!A$9:A$68,$AA9,1)&lt;&gt;"",$X9&lt;&gt;0),INDEX('Fiche résultats'!A$9:A$68,$AA9,1),"")</f>
      </c>
      <c r="B9" s="54">
        <f>IF(AND(INDEX('Fiche résultats'!B$9:B$68,$AA9,1)&lt;&gt;"",$X9&lt;&gt;0),INDEX('Fiche résultats'!B$9:B$68,$AA9,1),"")</f>
      </c>
      <c r="C9" s="398">
        <f>IF(AND(INDEX('Fiche résultats'!C$9:C$68,$AA9,1)&lt;&gt;"",$X9&lt;&gt;0),INDEX('Fiche résultats'!C$9:C$68,$AA9,1),"")</f>
      </c>
      <c r="D9" s="399">
        <f>IF(AND(INDEX('Fiche résultats'!D$9:D$68,$AA9,1)&lt;&gt;"",$X9&lt;&gt;0),INDEX('Fiche résultats'!D$9:D$68,$AA9,1),"")</f>
      </c>
      <c r="E9" s="398">
        <f>IF(AND(INDEX('Fiche résultats'!E$9:E$68,$AA9,1)&lt;&gt;"",$X9&lt;&gt;0),INDEX('Fiche résultats'!E$9:E$68,$AA9,1),"")</f>
      </c>
      <c r="F9" s="400">
        <f>IF(AND(INDEX('Fiche résultats'!F$9:F$68,$AA9,1)&lt;&gt;"",$X9&lt;&gt;0),INDEX('Fiche résultats'!F$9:F$68,$AA9,1),"")</f>
      </c>
      <c r="G9" s="399">
        <f>IF(AND(INDEX('Fiche résultats'!G$9:G$68,$AA9,1)&lt;&gt;"",$X9&lt;&gt;0),INDEX('Fiche résultats'!G$9:G$68,$AA9,1),"")</f>
      </c>
      <c r="H9" s="189">
        <f>IF(AND(INDEX('Fiche résultats'!H$9:H$68,$AA9,1)&lt;&gt;"",$X9&lt;&gt;0),INDEX('Fiche résultats'!H$9:H$68,$AA9,1),"")</f>
      </c>
      <c r="I9" s="55">
        <f>IF(AND(INDEX('Fiche résultats'!I$9:I$68,$AA9,1)&lt;&gt;"",$X9&lt;&gt;0),INDEX('Fiche résultats'!I$9:I$68,$AA9,1),"")</f>
      </c>
      <c r="J9" s="216">
        <f>IF(AND(INDEX('Fiche résultats'!J$9:J$68,$AA9,1)&lt;&gt;"",$X9&lt;&gt;0),INDEX('Fiche résultats'!J$9:J$68,$AA9,1),"")</f>
      </c>
      <c r="K9" s="398">
        <f>IF(AND(INDEX('Fiche résultats'!K$9:K$68,$AA9,1)&lt;&gt;"",$X9&lt;&gt;0),INDEX('Fiche résultats'!K$9:K$68,$AA9,1),"")</f>
      </c>
      <c r="L9" s="399">
        <f>IF(AND(INDEX('Fiche résultats'!L$9:L$68,$AA9,1)&lt;&gt;"",$X9&lt;&gt;0),INDEX('Fiche résultats'!L$9:L$68,$AA9,1),"")</f>
      </c>
      <c r="M9" s="216">
        <f>IF(AND(INDEX('Fiche résultats'!M$9:M$68,$AA9,1)&lt;&gt;"",$X9&lt;&gt;0),INDEX('Fiche résultats'!M$9:M$68,$AA9,1),"")</f>
      </c>
      <c r="N9" s="345">
        <f>IF(AND(INDEX('Fiche résultats'!N$9:N$68,$AA9,1)&lt;&gt;"",$X9&lt;&gt;0),INDEX('Fiche résultats'!N$9:N$68,$AA9,1),"")</f>
      </c>
      <c r="O9" s="346">
        <f>IF(AND(INDEX('Fiche résultats'!O$9:O$68,$AA9,1)&lt;&gt;"",$X9&lt;&gt;0),INDEX('Fiche résultats'!O$9:O$68,$AA9,1),"")</f>
      </c>
      <c r="P9" s="209">
        <f>IF(AND(INDEX('Fiche résultats'!P$9:P$68,$AA9,1)&lt;&gt;"",$X9&lt;&gt;0),INDEX('Fiche résultats'!P$9:P$68,$AA9,1),"")</f>
      </c>
      <c r="Q9" s="398">
        <f>IF(AND(INDEX('Fiche résultats'!Q$9:Q$68,$AA9,1)&lt;&gt;"",$X9&lt;&gt;0),INDEX('Fiche résultats'!Q$9:Q$68,$AA9,1),"")</f>
      </c>
      <c r="R9" s="400">
        <f>IF(AND(INDEX('Fiche résultats'!R$9:R$68,$AA9,1)&lt;&gt;"",$X9&lt;&gt;0),INDEX('Fiche résultats'!R$9:R$68,$AA9,1),"")</f>
      </c>
      <c r="S9" s="400">
        <f>IF(AND(INDEX('Fiche résultats'!S$9:S$68,$AA9,1)&lt;&gt;"",$X9&lt;&gt;0),INDEX('Fiche résultats'!S$9:S$68,$AA9,1),"")</f>
      </c>
      <c r="T9" s="400">
        <f>IF(AND(INDEX('Fiche résultats'!T$9:T$68,$AA9,1)&lt;&gt;"",$X9&lt;&gt;0),INDEX('Fiche résultats'!T$9:T$68,$AA9,1),"")</f>
      </c>
      <c r="U9" s="401">
        <f>IF(AND(INDEX('Fiche résultats'!U$9:U$68,$AA9,1)&lt;&gt;"",$X9&lt;&gt;0),INDEX('Fiche résultats'!U$9:U$68,$AA9,1),"")</f>
      </c>
      <c r="V9" s="402">
        <f>IF(AND(INDEX('Fiche résultats'!V$9:V$68,$AA9,1)&lt;&gt;"",$X9&lt;&gt;0),INDEX('Fiche résultats'!V$9:V$68,$AA9,1),"")</f>
      </c>
      <c r="W9" s="403">
        <f>IF(AND(INDEX('Fiche résultats'!W$9:W$68,$AA9,1)&lt;&gt;"",$X9&lt;&gt;0),INDEX('Fiche résultats'!W$9:W$68,$AA9,1),"")</f>
      </c>
      <c r="X9" s="30">
        <f>INDEX('Fiche résultats'!X$9:X$68,$AA9,1)</f>
        <v>0</v>
      </c>
      <c r="Y9" s="29">
        <f>IF(AND(INDEX('Fiche résultats'!Y$9:Y$68,$AA9,1)&lt;&gt;"",$X9&lt;&gt;0),INDEX('Fiche résultats'!Y$9:Y$68,$AA9,1),"")</f>
      </c>
      <c r="Z9" s="25"/>
      <c r="AA9" s="47">
        <f>MATCH(AB9,'Fiche résultats'!AA$9:AA$68,0)</f>
        <v>1</v>
      </c>
      <c r="AB9" s="41">
        <f>IF(AB8+1&lt;Y$39,AB8+1,Y$39)</f>
        <v>1</v>
      </c>
      <c r="AC9" s="26"/>
    </row>
    <row r="10" spans="1:29" ht="15.75">
      <c r="A10" s="207">
        <f>IF(AND(INDEX('Fiche résultats'!A$9:A$68,$AA10,1)&lt;&gt;"",$X10&lt;&gt;0),INDEX('Fiche résultats'!A$9:A$68,$AA10,1),"")</f>
      </c>
      <c r="B10" s="54">
        <f>IF(AND(INDEX('Fiche résultats'!B$9:B$68,$AA10,1)&lt;&gt;"",$X10&lt;&gt;0),INDEX('Fiche résultats'!B$9:B$68,$AA10,1),"")</f>
      </c>
      <c r="C10" s="398">
        <f>IF(AND(INDEX('Fiche résultats'!C$9:C$68,$AA10,1)&lt;&gt;"",$X10&lt;&gt;0),INDEX('Fiche résultats'!C$9:C$68,$AA10,1),"")</f>
      </c>
      <c r="D10" s="399">
        <f>IF(AND(INDEX('Fiche résultats'!D$9:D$68,$AA10,1)&lt;&gt;"",$X10&lt;&gt;0),INDEX('Fiche résultats'!D$9:D$68,$AA10,1),"")</f>
      </c>
      <c r="E10" s="398">
        <f>IF(AND(INDEX('Fiche résultats'!E$9:E$68,$AA10,1)&lt;&gt;"",$X10&lt;&gt;0),INDEX('Fiche résultats'!E$9:E$68,$AA10,1),"")</f>
      </c>
      <c r="F10" s="400">
        <f>IF(AND(INDEX('Fiche résultats'!F$9:F$68,$AA10,1)&lt;&gt;"",$X10&lt;&gt;0),INDEX('Fiche résultats'!F$9:F$68,$AA10,1),"")</f>
      </c>
      <c r="G10" s="399">
        <f>IF(AND(INDEX('Fiche résultats'!G$9:G$68,$AA10,1)&lt;&gt;"",$X10&lt;&gt;0),INDEX('Fiche résultats'!G$9:G$68,$AA10,1),"")</f>
      </c>
      <c r="H10" s="189">
        <f>IF(AND(INDEX('Fiche résultats'!H$9:H$68,$AA10,1)&lt;&gt;"",$X10&lt;&gt;0),INDEX('Fiche résultats'!H$9:H$68,$AA10,1),"")</f>
      </c>
      <c r="I10" s="55">
        <f>IF(AND(INDEX('Fiche résultats'!I$9:I$68,$AA10,1)&lt;&gt;"",$X10&lt;&gt;0),INDEX('Fiche résultats'!I$9:I$68,$AA10,1),"")</f>
      </c>
      <c r="J10" s="216">
        <f>IF(AND(INDEX('Fiche résultats'!J$9:J$68,$AA10,1)&lt;&gt;"",$X10&lt;&gt;0),INDEX('Fiche résultats'!J$9:J$68,$AA10,1),"")</f>
      </c>
      <c r="K10" s="398">
        <f>IF(AND(INDEX('Fiche résultats'!K$9:K$68,$AA10,1)&lt;&gt;"",$X10&lt;&gt;0),INDEX('Fiche résultats'!K$9:K$68,$AA10,1),"")</f>
      </c>
      <c r="L10" s="399">
        <f>IF(AND(INDEX('Fiche résultats'!L$9:L$68,$AA10,1)&lt;&gt;"",$X10&lt;&gt;0),INDEX('Fiche résultats'!L$9:L$68,$AA10,1),"")</f>
      </c>
      <c r="M10" s="216">
        <f>IF(AND(INDEX('Fiche résultats'!M$9:M$68,$AA10,1)&lt;&gt;"",$X10&lt;&gt;0),INDEX('Fiche résultats'!M$9:M$68,$AA10,1),"")</f>
      </c>
      <c r="N10" s="345">
        <f>IF(AND(INDEX('Fiche résultats'!N$9:N$68,$AA10,1)&lt;&gt;"",$X10&lt;&gt;0),INDEX('Fiche résultats'!N$9:N$68,$AA10,1),"")</f>
      </c>
      <c r="O10" s="346">
        <f>IF(AND(INDEX('Fiche résultats'!O$9:O$68,$AA10,1)&lt;&gt;"",$X10&lt;&gt;0),INDEX('Fiche résultats'!O$9:O$68,$AA10,1),"")</f>
      </c>
      <c r="P10" s="209">
        <f>IF(AND(INDEX('Fiche résultats'!P$9:P$68,$AA10,1)&lt;&gt;"",$X10&lt;&gt;0),INDEX('Fiche résultats'!P$9:P$68,$AA10,1),"")</f>
      </c>
      <c r="Q10" s="398">
        <f>IF(AND(INDEX('Fiche résultats'!Q$9:Q$68,$AA10,1)&lt;&gt;"",$X10&lt;&gt;0),INDEX('Fiche résultats'!Q$9:Q$68,$AA10,1),"")</f>
      </c>
      <c r="R10" s="400">
        <f>IF(AND(INDEX('Fiche résultats'!R$9:R$68,$AA10,1)&lt;&gt;"",$X10&lt;&gt;0),INDEX('Fiche résultats'!R$9:R$68,$AA10,1),"")</f>
      </c>
      <c r="S10" s="400">
        <f>IF(AND(INDEX('Fiche résultats'!S$9:S$68,$AA10,1)&lt;&gt;"",$X10&lt;&gt;0),INDEX('Fiche résultats'!S$9:S$68,$AA10,1),"")</f>
      </c>
      <c r="T10" s="400">
        <f>IF(AND(INDEX('Fiche résultats'!T$9:T$68,$AA10,1)&lt;&gt;"",$X10&lt;&gt;0),INDEX('Fiche résultats'!T$9:T$68,$AA10,1),"")</f>
      </c>
      <c r="U10" s="401">
        <f>IF(AND(INDEX('Fiche résultats'!U$9:U$68,$AA10,1)&lt;&gt;"",$X10&lt;&gt;0),INDEX('Fiche résultats'!U$9:U$68,$AA10,1),"")</f>
      </c>
      <c r="V10" s="402">
        <f>IF(AND(INDEX('Fiche résultats'!V$9:V$68,$AA10,1)&lt;&gt;"",$X10&lt;&gt;0),INDEX('Fiche résultats'!V$9:V$68,$AA10,1),"")</f>
      </c>
      <c r="W10" s="403">
        <f>IF(AND(INDEX('Fiche résultats'!W$9:W$68,$AA10,1)&lt;&gt;"",$X10&lt;&gt;0),INDEX('Fiche résultats'!W$9:W$68,$AA10,1),"")</f>
      </c>
      <c r="X10" s="30">
        <f>INDEX('Fiche résultats'!X$9:X$68,$AA10,1)</f>
        <v>0</v>
      </c>
      <c r="Y10" s="29">
        <f>IF(AND(INDEX('Fiche résultats'!Y$9:Y$68,$AA10,1)&lt;&gt;"",$X10&lt;&gt;0),INDEX('Fiche résultats'!Y$9:Y$68,$AA10,1),"")</f>
      </c>
      <c r="Z10" s="25"/>
      <c r="AA10" s="47">
        <f>MATCH(AB10,'Fiche résultats'!AA$9:AA$68,0)</f>
        <v>1</v>
      </c>
      <c r="AB10" s="41">
        <f aca="true" t="shared" si="0" ref="AB10:AB38">IF(AB9+1&lt;Y$39,AB9+1,Y$39)</f>
        <v>1</v>
      </c>
      <c r="AC10" s="26"/>
    </row>
    <row r="11" spans="1:29" ht="15.75">
      <c r="A11" s="207">
        <f>IF(AND(INDEX('Fiche résultats'!A$9:A$68,$AA11,1)&lt;&gt;"",$X11&lt;&gt;0),INDEX('Fiche résultats'!A$9:A$68,$AA11,1),"")</f>
      </c>
      <c r="B11" s="54">
        <f>IF(AND(INDEX('Fiche résultats'!B$9:B$68,$AA11,1)&lt;&gt;"",$X11&lt;&gt;0),INDEX('Fiche résultats'!B$9:B$68,$AA11,1),"")</f>
      </c>
      <c r="C11" s="398">
        <f>IF(AND(INDEX('Fiche résultats'!C$9:C$68,$AA11,1)&lt;&gt;"",$X11&lt;&gt;0),INDEX('Fiche résultats'!C$9:C$68,$AA11,1),"")</f>
      </c>
      <c r="D11" s="399">
        <f>IF(AND(INDEX('Fiche résultats'!D$9:D$68,$AA11,1)&lt;&gt;"",$X11&lt;&gt;0),INDEX('Fiche résultats'!D$9:D$68,$AA11,1),"")</f>
      </c>
      <c r="E11" s="398">
        <f>IF(AND(INDEX('Fiche résultats'!E$9:E$68,$AA11,1)&lt;&gt;"",$X11&lt;&gt;0),INDEX('Fiche résultats'!E$9:E$68,$AA11,1),"")</f>
      </c>
      <c r="F11" s="400">
        <f>IF(AND(INDEX('Fiche résultats'!F$9:F$68,$AA11,1)&lt;&gt;"",$X11&lt;&gt;0),INDEX('Fiche résultats'!F$9:F$68,$AA11,1),"")</f>
      </c>
      <c r="G11" s="399">
        <f>IF(AND(INDEX('Fiche résultats'!G$9:G$68,$AA11,1)&lt;&gt;"",$X11&lt;&gt;0),INDEX('Fiche résultats'!G$9:G$68,$AA11,1),"")</f>
      </c>
      <c r="H11" s="189">
        <f>IF(AND(INDEX('Fiche résultats'!H$9:H$68,$AA11,1)&lt;&gt;"",$X11&lt;&gt;0),INDEX('Fiche résultats'!H$9:H$68,$AA11,1),"")</f>
      </c>
      <c r="I11" s="211">
        <f>IF(AND(INDEX('Fiche résultats'!I$9:I$68,$AA11,1)&lt;&gt;"",$X11&lt;&gt;0),INDEX('Fiche résultats'!I$9:I$68,$AA11,1),"")</f>
      </c>
      <c r="J11" s="217">
        <f>IF(AND(INDEX('Fiche résultats'!J$9:J$68,$AA11,1)&lt;&gt;"",$X11&lt;&gt;0),INDEX('Fiche résultats'!J$9:J$68,$AA11,1),"")</f>
      </c>
      <c r="K11" s="408">
        <f>IF(AND(INDEX('Fiche résultats'!K$9:K$68,$AA11,1)&lt;&gt;"",$X11&lt;&gt;0),INDEX('Fiche résultats'!K$9:K$68,$AA11,1),"")</f>
      </c>
      <c r="L11" s="409">
        <f>IF(AND(INDEX('Fiche résultats'!L$9:L$68,$AA11,1)&lt;&gt;"",$X11&lt;&gt;0),INDEX('Fiche résultats'!L$9:L$68,$AA11,1),"")</f>
      </c>
      <c r="M11" s="217">
        <f>IF(AND(INDEX('Fiche résultats'!M$9:M$68,$AA11,1)&lt;&gt;"",$X11&lt;&gt;0),INDEX('Fiche résultats'!M$9:M$68,$AA11,1),"")</f>
      </c>
      <c r="N11" s="345">
        <f>IF(AND(INDEX('Fiche résultats'!N$9:N$68,$AA11,1)&lt;&gt;"",$X11&lt;&gt;0),INDEX('Fiche résultats'!N$9:N$68,$AA11,1),"")</f>
      </c>
      <c r="O11" s="346">
        <f>IF(AND(INDEX('Fiche résultats'!O$9:O$68,$AA11,1)&lt;&gt;"",$X11&lt;&gt;0),INDEX('Fiche résultats'!O$9:O$68,$AA11,1),"")</f>
      </c>
      <c r="P11" s="209">
        <f>IF(AND(INDEX('Fiche résultats'!P$9:P$68,$AA11,1)&lt;&gt;"",$X11&lt;&gt;0),INDEX('Fiche résultats'!P$9:P$68,$AA11,1),"")</f>
      </c>
      <c r="Q11" s="398">
        <f>IF(AND(INDEX('Fiche résultats'!Q$9:Q$68,$AA11,1)&lt;&gt;"",$X11&lt;&gt;0),INDEX('Fiche résultats'!Q$9:Q$68,$AA11,1),"")</f>
      </c>
      <c r="R11" s="400">
        <f>IF(AND(INDEX('Fiche résultats'!R$9:R$68,$AA11,1)&lt;&gt;"",$X11&lt;&gt;0),INDEX('Fiche résultats'!R$9:R$68,$AA11,1),"")</f>
      </c>
      <c r="S11" s="400">
        <f>IF(AND(INDEX('Fiche résultats'!S$9:S$68,$AA11,1)&lt;&gt;"",$X11&lt;&gt;0),INDEX('Fiche résultats'!S$9:S$68,$AA11,1),"")</f>
      </c>
      <c r="T11" s="400">
        <f>IF(AND(INDEX('Fiche résultats'!T$9:T$68,$AA11,1)&lt;&gt;"",$X11&lt;&gt;0),INDEX('Fiche résultats'!T$9:T$68,$AA11,1),"")</f>
      </c>
      <c r="U11" s="401">
        <f>IF(AND(INDEX('Fiche résultats'!U$9:U$68,$AA11,1)&lt;&gt;"",$X11&lt;&gt;0),INDEX('Fiche résultats'!U$9:U$68,$AA11,1),"")</f>
      </c>
      <c r="V11" s="402">
        <f>IF(AND(INDEX('Fiche résultats'!V$9:V$68,$AA11,1)&lt;&gt;"",$X11&lt;&gt;0),INDEX('Fiche résultats'!V$9:V$68,$AA11,1),"")</f>
      </c>
      <c r="W11" s="403">
        <f>IF(AND(INDEX('Fiche résultats'!W$9:W$68,$AA11,1)&lt;&gt;"",$X11&lt;&gt;0),INDEX('Fiche résultats'!W$9:W$68,$AA11,1),"")</f>
      </c>
      <c r="X11" s="30">
        <f>INDEX('Fiche résultats'!X$9:X$68,$AA11,1)</f>
        <v>0</v>
      </c>
      <c r="Y11" s="29">
        <f>IF(AND(INDEX('Fiche résultats'!Y$9:Y$68,$AA11,1)&lt;&gt;"",$X11&lt;&gt;0),INDEX('Fiche résultats'!Y$9:Y$68,$AA11,1),"")</f>
      </c>
      <c r="Z11" s="25"/>
      <c r="AA11" s="47">
        <f>MATCH(AB11,'Fiche résultats'!AA$9:AA$68,0)</f>
        <v>1</v>
      </c>
      <c r="AB11" s="41">
        <f t="shared" si="0"/>
        <v>1</v>
      </c>
      <c r="AC11" s="26"/>
    </row>
    <row r="12" spans="1:29" ht="15.75">
      <c r="A12" s="207">
        <f>IF(AND(INDEX('Fiche résultats'!A$9:A$68,$AA12,1)&lt;&gt;"",$X12&lt;&gt;0),INDEX('Fiche résultats'!A$9:A$68,$AA12,1),"")</f>
      </c>
      <c r="B12" s="54">
        <f>IF(AND(INDEX('Fiche résultats'!B$9:B$68,$AA12,1)&lt;&gt;"",$X12&lt;&gt;0),INDEX('Fiche résultats'!B$9:B$68,$AA12,1),"")</f>
      </c>
      <c r="C12" s="398">
        <f>IF(AND(INDEX('Fiche résultats'!C$9:C$68,$AA12,1)&lt;&gt;"",$X12&lt;&gt;0),INDEX('Fiche résultats'!C$9:C$68,$AA12,1),"")</f>
      </c>
      <c r="D12" s="399">
        <f>IF(AND(INDEX('Fiche résultats'!D$9:D$68,$AA12,1)&lt;&gt;"",$X12&lt;&gt;0),INDEX('Fiche résultats'!D$9:D$68,$AA12,1),"")</f>
      </c>
      <c r="E12" s="398">
        <f>IF(AND(INDEX('Fiche résultats'!E$9:E$68,$AA12,1)&lt;&gt;"",$X12&lt;&gt;0),INDEX('Fiche résultats'!E$9:E$68,$AA12,1),"")</f>
      </c>
      <c r="F12" s="400">
        <f>IF(AND(INDEX('Fiche résultats'!F$9:F$68,$AA12,1)&lt;&gt;"",$X12&lt;&gt;0),INDEX('Fiche résultats'!F$9:F$68,$AA12,1),"")</f>
      </c>
      <c r="G12" s="399">
        <f>IF(AND(INDEX('Fiche résultats'!G$9:G$68,$AA12,1)&lt;&gt;"",$X12&lt;&gt;0),INDEX('Fiche résultats'!G$9:G$68,$AA12,1),"")</f>
      </c>
      <c r="H12" s="189">
        <f>IF(AND(INDEX('Fiche résultats'!H$9:H$68,$AA12,1)&lt;&gt;"",$X12&lt;&gt;0),INDEX('Fiche résultats'!H$9:H$68,$AA12,1),"")</f>
      </c>
      <c r="I12" s="211">
        <f>IF(AND(INDEX('Fiche résultats'!I$9:I$68,$AA12,1)&lt;&gt;"",$X12&lt;&gt;0),INDEX('Fiche résultats'!I$9:I$68,$AA12,1),"")</f>
      </c>
      <c r="J12" s="217">
        <f>IF(AND(INDEX('Fiche résultats'!J$9:J$68,$AA12,1)&lt;&gt;"",$X12&lt;&gt;0),INDEX('Fiche résultats'!J$9:J$68,$AA12,1),"")</f>
      </c>
      <c r="K12" s="408">
        <f>IF(AND(INDEX('Fiche résultats'!K$9:K$68,$AA12,1)&lt;&gt;"",$X12&lt;&gt;0),INDEX('Fiche résultats'!K$9:K$68,$AA12,1),"")</f>
      </c>
      <c r="L12" s="409">
        <f>IF(AND(INDEX('Fiche résultats'!L$9:L$68,$AA12,1)&lt;&gt;"",$X12&lt;&gt;0),INDEX('Fiche résultats'!L$9:L$68,$AA12,1),"")</f>
      </c>
      <c r="M12" s="217">
        <f>IF(AND(INDEX('Fiche résultats'!M$9:M$68,$AA12,1)&lt;&gt;"",$X12&lt;&gt;0),INDEX('Fiche résultats'!M$9:M$68,$AA12,1),"")</f>
      </c>
      <c r="N12" s="345">
        <f>IF(AND(INDEX('Fiche résultats'!N$9:N$68,$AA12,1)&lt;&gt;"",$X12&lt;&gt;0),INDEX('Fiche résultats'!N$9:N$68,$AA12,1),"")</f>
      </c>
      <c r="O12" s="346">
        <f>IF(AND(INDEX('Fiche résultats'!O$9:O$68,$AA12,1)&lt;&gt;"",$X12&lt;&gt;0),INDEX('Fiche résultats'!O$9:O$68,$AA12,1),"")</f>
      </c>
      <c r="P12" s="209">
        <f>IF(AND(INDEX('Fiche résultats'!P$9:P$68,$AA12,1)&lt;&gt;"",$X12&lt;&gt;0),INDEX('Fiche résultats'!P$9:P$68,$AA12,1),"")</f>
      </c>
      <c r="Q12" s="398">
        <f>IF(AND(INDEX('Fiche résultats'!Q$9:Q$68,$AA12,1)&lt;&gt;"",$X12&lt;&gt;0),INDEX('Fiche résultats'!Q$9:Q$68,$AA12,1),"")</f>
      </c>
      <c r="R12" s="400">
        <f>IF(AND(INDEX('Fiche résultats'!R$9:R$68,$AA12,1)&lt;&gt;"",$X12&lt;&gt;0),INDEX('Fiche résultats'!R$9:R$68,$AA12,1),"")</f>
      </c>
      <c r="S12" s="400">
        <f>IF(AND(INDEX('Fiche résultats'!S$9:S$68,$AA12,1)&lt;&gt;"",$X12&lt;&gt;0),INDEX('Fiche résultats'!S$9:S$68,$AA12,1),"")</f>
      </c>
      <c r="T12" s="400">
        <f>IF(AND(INDEX('Fiche résultats'!T$9:T$68,$AA12,1)&lt;&gt;"",$X12&lt;&gt;0),INDEX('Fiche résultats'!T$9:T$68,$AA12,1),"")</f>
      </c>
      <c r="U12" s="401">
        <f>IF(AND(INDEX('Fiche résultats'!U$9:U$68,$AA12,1)&lt;&gt;"",$X12&lt;&gt;0),INDEX('Fiche résultats'!U$9:U$68,$AA12,1),"")</f>
      </c>
      <c r="V12" s="402">
        <f>IF(AND(INDEX('Fiche résultats'!V$9:V$68,$AA12,1)&lt;&gt;"",$X12&lt;&gt;0),INDEX('Fiche résultats'!V$9:V$68,$AA12,1),"")</f>
      </c>
      <c r="W12" s="403">
        <f>IF(AND(INDEX('Fiche résultats'!W$9:W$68,$AA12,1)&lt;&gt;"",$X12&lt;&gt;0),INDEX('Fiche résultats'!W$9:W$68,$AA12,1),"")</f>
      </c>
      <c r="X12" s="30">
        <f>INDEX('Fiche résultats'!X$9:X$68,$AA12,1)</f>
        <v>0</v>
      </c>
      <c r="Y12" s="29">
        <f>IF(AND(INDEX('Fiche résultats'!Y$9:Y$68,$AA12,1)&lt;&gt;"",$X12&lt;&gt;0),INDEX('Fiche résultats'!Y$9:Y$68,$AA12,1),"")</f>
      </c>
      <c r="Z12" s="25"/>
      <c r="AA12" s="47">
        <f>MATCH(AB12,'Fiche résultats'!AA$9:AA$68,0)</f>
        <v>1</v>
      </c>
      <c r="AB12" s="41">
        <f t="shared" si="0"/>
        <v>1</v>
      </c>
      <c r="AC12" s="26"/>
    </row>
    <row r="13" spans="1:29" ht="15.75">
      <c r="A13" s="207">
        <f>IF(AND(INDEX('Fiche résultats'!A$9:A$68,$AA13,1)&lt;&gt;"",$X13&lt;&gt;0),INDEX('Fiche résultats'!A$9:A$68,$AA13,1),"")</f>
      </c>
      <c r="B13" s="54">
        <f>IF(AND(INDEX('Fiche résultats'!B$9:B$68,$AA13,1)&lt;&gt;"",$X13&lt;&gt;0),INDEX('Fiche résultats'!B$9:B$68,$AA13,1),"")</f>
      </c>
      <c r="C13" s="398">
        <f>IF(AND(INDEX('Fiche résultats'!C$9:C$68,$AA13,1)&lt;&gt;"",$X13&lt;&gt;0),INDEX('Fiche résultats'!C$9:C$68,$AA13,1),"")</f>
      </c>
      <c r="D13" s="399">
        <f>IF(AND(INDEX('Fiche résultats'!D$9:D$68,$AA13,1)&lt;&gt;"",$X13&lt;&gt;0),INDEX('Fiche résultats'!D$9:D$68,$AA13,1),"")</f>
      </c>
      <c r="E13" s="398">
        <f>IF(AND(INDEX('Fiche résultats'!E$9:E$68,$AA13,1)&lt;&gt;"",$X13&lt;&gt;0),INDEX('Fiche résultats'!E$9:E$68,$AA13,1),"")</f>
      </c>
      <c r="F13" s="400">
        <f>IF(AND(INDEX('Fiche résultats'!F$9:F$68,$AA13,1)&lt;&gt;"",$X13&lt;&gt;0),INDEX('Fiche résultats'!F$9:F$68,$AA13,1),"")</f>
      </c>
      <c r="G13" s="399">
        <f>IF(AND(INDEX('Fiche résultats'!G$9:G$68,$AA13,1)&lt;&gt;"",$X13&lt;&gt;0),INDEX('Fiche résultats'!G$9:G$68,$AA13,1),"")</f>
      </c>
      <c r="H13" s="189">
        <f>IF(AND(INDEX('Fiche résultats'!H$9:H$68,$AA13,1)&lt;&gt;"",$X13&lt;&gt;0),INDEX('Fiche résultats'!H$9:H$68,$AA13,1),"")</f>
      </c>
      <c r="I13" s="211">
        <f>IF(AND(INDEX('Fiche résultats'!I$9:I$68,$AA13,1)&lt;&gt;"",$X13&lt;&gt;0),INDEX('Fiche résultats'!I$9:I$68,$AA13,1),"")</f>
      </c>
      <c r="J13" s="217">
        <f>IF(AND(INDEX('Fiche résultats'!J$9:J$68,$AA13,1)&lt;&gt;"",$X13&lt;&gt;0),INDEX('Fiche résultats'!J$9:J$68,$AA13,1),"")</f>
      </c>
      <c r="K13" s="408">
        <f>IF(AND(INDEX('Fiche résultats'!K$9:K$68,$AA13,1)&lt;&gt;"",$X13&lt;&gt;0),INDEX('Fiche résultats'!K$9:K$68,$AA13,1),"")</f>
      </c>
      <c r="L13" s="409">
        <f>IF(AND(INDEX('Fiche résultats'!L$9:L$68,$AA13,1)&lt;&gt;"",$X13&lt;&gt;0),INDEX('Fiche résultats'!L$9:L$68,$AA13,1),"")</f>
      </c>
      <c r="M13" s="217">
        <f>IF(AND(INDEX('Fiche résultats'!M$9:M$68,$AA13,1)&lt;&gt;"",$X13&lt;&gt;0),INDEX('Fiche résultats'!M$9:M$68,$AA13,1),"")</f>
      </c>
      <c r="N13" s="345">
        <f>IF(AND(INDEX('Fiche résultats'!N$9:N$68,$AA13,1)&lt;&gt;"",$X13&lt;&gt;0),INDEX('Fiche résultats'!N$9:N$68,$AA13,1),"")</f>
      </c>
      <c r="O13" s="346">
        <f>IF(AND(INDEX('Fiche résultats'!O$9:O$68,$AA13,1)&lt;&gt;"",$X13&lt;&gt;0),INDEX('Fiche résultats'!O$9:O$68,$AA13,1),"")</f>
      </c>
      <c r="P13" s="209">
        <f>IF(AND(INDEX('Fiche résultats'!P$9:P$68,$AA13,1)&lt;&gt;"",$X13&lt;&gt;0),INDEX('Fiche résultats'!P$9:P$68,$AA13,1),"")</f>
      </c>
      <c r="Q13" s="398">
        <f>IF(AND(INDEX('Fiche résultats'!Q$9:Q$68,$AA13,1)&lt;&gt;"",$X13&lt;&gt;0),INDEX('Fiche résultats'!Q$9:Q$68,$AA13,1),"")</f>
      </c>
      <c r="R13" s="400">
        <f>IF(AND(INDEX('Fiche résultats'!R$9:R$68,$AA13,1)&lt;&gt;"",$X13&lt;&gt;0),INDEX('Fiche résultats'!R$9:R$68,$AA13,1),"")</f>
      </c>
      <c r="S13" s="400">
        <f>IF(AND(INDEX('Fiche résultats'!S$9:S$68,$AA13,1)&lt;&gt;"",$X13&lt;&gt;0),INDEX('Fiche résultats'!S$9:S$68,$AA13,1),"")</f>
      </c>
      <c r="T13" s="400">
        <f>IF(AND(INDEX('Fiche résultats'!T$9:T$68,$AA13,1)&lt;&gt;"",$X13&lt;&gt;0),INDEX('Fiche résultats'!T$9:T$68,$AA13,1),"")</f>
      </c>
      <c r="U13" s="401">
        <f>IF(AND(INDEX('Fiche résultats'!U$9:U$68,$AA13,1)&lt;&gt;"",$X13&lt;&gt;0),INDEX('Fiche résultats'!U$9:U$68,$AA13,1),"")</f>
      </c>
      <c r="V13" s="402">
        <f>IF(AND(INDEX('Fiche résultats'!V$9:V$68,$AA13,1)&lt;&gt;"",$X13&lt;&gt;0),INDEX('Fiche résultats'!V$9:V$68,$AA13,1),"")</f>
      </c>
      <c r="W13" s="403">
        <f>IF(AND(INDEX('Fiche résultats'!W$9:W$68,$AA13,1)&lt;&gt;"",$X13&lt;&gt;0),INDEX('Fiche résultats'!W$9:W$68,$AA13,1),"")</f>
      </c>
      <c r="X13" s="30">
        <f>INDEX('Fiche résultats'!X$9:X$68,$AA13,1)</f>
        <v>0</v>
      </c>
      <c r="Y13" s="29">
        <f>IF(AND(INDEX('Fiche résultats'!Y$9:Y$68,$AA13,1)&lt;&gt;"",$X13&lt;&gt;0),INDEX('Fiche résultats'!Y$9:Y$68,$AA13,1),"")</f>
      </c>
      <c r="Z13" s="25"/>
      <c r="AA13" s="47">
        <f>MATCH(AB13,'Fiche résultats'!AA$9:AA$68,0)</f>
        <v>1</v>
      </c>
      <c r="AB13" s="41">
        <f t="shared" si="0"/>
        <v>1</v>
      </c>
      <c r="AC13" s="26"/>
    </row>
    <row r="14" spans="1:29" ht="15.75">
      <c r="A14" s="207">
        <f>IF(AND(INDEX('Fiche résultats'!A$9:A$68,$AA14,1)&lt;&gt;"",$X14&lt;&gt;0),INDEX('Fiche résultats'!A$9:A$68,$AA14,1),"")</f>
      </c>
      <c r="B14" s="54">
        <f>IF(AND(INDEX('Fiche résultats'!B$9:B$68,$AA14,1)&lt;&gt;"",$X14&lt;&gt;0),INDEX('Fiche résultats'!B$9:B$68,$AA14,1),"")</f>
      </c>
      <c r="C14" s="398">
        <f>IF(AND(INDEX('Fiche résultats'!C$9:C$68,$AA14,1)&lt;&gt;"",$X14&lt;&gt;0),INDEX('Fiche résultats'!C$9:C$68,$AA14,1),"")</f>
      </c>
      <c r="D14" s="399">
        <f>IF(AND(INDEX('Fiche résultats'!D$9:D$68,$AA14,1)&lt;&gt;"",$X14&lt;&gt;0),INDEX('Fiche résultats'!D$9:D$68,$AA14,1),"")</f>
      </c>
      <c r="E14" s="398">
        <f>IF(AND(INDEX('Fiche résultats'!E$9:E$68,$AA14,1)&lt;&gt;"",$X14&lt;&gt;0),INDEX('Fiche résultats'!E$9:E$68,$AA14,1),"")</f>
      </c>
      <c r="F14" s="400">
        <f>IF(AND(INDEX('Fiche résultats'!F$9:F$68,$AA14,1)&lt;&gt;"",$X14&lt;&gt;0),INDEX('Fiche résultats'!F$9:F$68,$AA14,1),"")</f>
      </c>
      <c r="G14" s="399">
        <f>IF(AND(INDEX('Fiche résultats'!G$9:G$68,$AA14,1)&lt;&gt;"",$X14&lt;&gt;0),INDEX('Fiche résultats'!G$9:G$68,$AA14,1),"")</f>
      </c>
      <c r="H14" s="189">
        <f>IF(AND(INDEX('Fiche résultats'!H$9:H$68,$AA14,1)&lt;&gt;"",$X14&lt;&gt;0),INDEX('Fiche résultats'!H$9:H$68,$AA14,1),"")</f>
      </c>
      <c r="I14" s="211">
        <f>IF(AND(INDEX('Fiche résultats'!I$9:I$68,$AA14,1)&lt;&gt;"",$X14&lt;&gt;0),INDEX('Fiche résultats'!I$9:I$68,$AA14,1),"")</f>
      </c>
      <c r="J14" s="217">
        <f>IF(AND(INDEX('Fiche résultats'!J$9:J$68,$AA14,1)&lt;&gt;"",$X14&lt;&gt;0),INDEX('Fiche résultats'!J$9:J$68,$AA14,1),"")</f>
      </c>
      <c r="K14" s="408">
        <f>IF(AND(INDEX('Fiche résultats'!K$9:K$68,$AA14,1)&lt;&gt;"",$X14&lt;&gt;0),INDEX('Fiche résultats'!K$9:K$68,$AA14,1),"")</f>
      </c>
      <c r="L14" s="409">
        <f>IF(AND(INDEX('Fiche résultats'!L$9:L$68,$AA14,1)&lt;&gt;"",$X14&lt;&gt;0),INDEX('Fiche résultats'!L$9:L$68,$AA14,1),"")</f>
      </c>
      <c r="M14" s="217">
        <f>IF(AND(INDEX('Fiche résultats'!M$9:M$68,$AA14,1)&lt;&gt;"",$X14&lt;&gt;0),INDEX('Fiche résultats'!M$9:M$68,$AA14,1),"")</f>
      </c>
      <c r="N14" s="345">
        <f>IF(AND(INDEX('Fiche résultats'!N$9:N$68,$AA14,1)&lt;&gt;"",$X14&lt;&gt;0),INDEX('Fiche résultats'!N$9:N$68,$AA14,1),"")</f>
      </c>
      <c r="O14" s="346">
        <f>IF(AND(INDEX('Fiche résultats'!O$9:O$68,$AA14,1)&lt;&gt;"",$X14&lt;&gt;0),INDEX('Fiche résultats'!O$9:O$68,$AA14,1),"")</f>
      </c>
      <c r="P14" s="209">
        <f>IF(AND(INDEX('Fiche résultats'!P$9:P$68,$AA14,1)&lt;&gt;"",$X14&lt;&gt;0),INDEX('Fiche résultats'!P$9:P$68,$AA14,1),"")</f>
      </c>
      <c r="Q14" s="398">
        <f>IF(AND(INDEX('Fiche résultats'!Q$9:Q$68,$AA14,1)&lt;&gt;"",$X14&lt;&gt;0),INDEX('Fiche résultats'!Q$9:Q$68,$AA14,1),"")</f>
      </c>
      <c r="R14" s="400">
        <f>IF(AND(INDEX('Fiche résultats'!R$9:R$68,$AA14,1)&lt;&gt;"",$X14&lt;&gt;0),INDEX('Fiche résultats'!R$9:R$68,$AA14,1),"")</f>
      </c>
      <c r="S14" s="400">
        <f>IF(AND(INDEX('Fiche résultats'!S$9:S$68,$AA14,1)&lt;&gt;"",$X14&lt;&gt;0),INDEX('Fiche résultats'!S$9:S$68,$AA14,1),"")</f>
      </c>
      <c r="T14" s="400">
        <f>IF(AND(INDEX('Fiche résultats'!T$9:T$68,$AA14,1)&lt;&gt;"",$X14&lt;&gt;0),INDEX('Fiche résultats'!T$9:T$68,$AA14,1),"")</f>
      </c>
      <c r="U14" s="401">
        <f>IF(AND(INDEX('Fiche résultats'!U$9:U$68,$AA14,1)&lt;&gt;"",$X14&lt;&gt;0),INDEX('Fiche résultats'!U$9:U$68,$AA14,1),"")</f>
      </c>
      <c r="V14" s="402">
        <f>IF(AND(INDEX('Fiche résultats'!V$9:V$68,$AA14,1)&lt;&gt;"",$X14&lt;&gt;0),INDEX('Fiche résultats'!V$9:V$68,$AA14,1),"")</f>
      </c>
      <c r="W14" s="403">
        <f>IF(AND(INDEX('Fiche résultats'!W$9:W$68,$AA14,1)&lt;&gt;"",$X14&lt;&gt;0),INDEX('Fiche résultats'!W$9:W$68,$AA14,1),"")</f>
      </c>
      <c r="X14" s="30">
        <f>INDEX('Fiche résultats'!X$9:X$68,$AA14,1)</f>
        <v>0</v>
      </c>
      <c r="Y14" s="29">
        <f>IF(AND(INDEX('Fiche résultats'!Y$9:Y$68,$AA14,1)&lt;&gt;"",$X14&lt;&gt;0),INDEX('Fiche résultats'!Y$9:Y$68,$AA14,1),"")</f>
      </c>
      <c r="Z14" s="25"/>
      <c r="AA14" s="47">
        <f>MATCH(AB14,'Fiche résultats'!AA$9:AA$68,0)</f>
        <v>1</v>
      </c>
      <c r="AB14" s="41">
        <f t="shared" si="0"/>
        <v>1</v>
      </c>
      <c r="AC14" s="26"/>
    </row>
    <row r="15" spans="1:29" ht="15.75">
      <c r="A15" s="207">
        <f>IF(AND(INDEX('Fiche résultats'!A$9:A$68,$AA15,1)&lt;&gt;"",$X15&lt;&gt;0),INDEX('Fiche résultats'!A$9:A$68,$AA15,1),"")</f>
      </c>
      <c r="B15" s="54">
        <f>IF(AND(INDEX('Fiche résultats'!B$9:B$68,$AA15,1)&lt;&gt;"",$X15&lt;&gt;0),INDEX('Fiche résultats'!B$9:B$68,$AA15,1),"")</f>
      </c>
      <c r="C15" s="398">
        <f>IF(AND(INDEX('Fiche résultats'!C$9:C$68,$AA15,1)&lt;&gt;"",$X15&lt;&gt;0),INDEX('Fiche résultats'!C$9:C$68,$AA15,1),"")</f>
      </c>
      <c r="D15" s="399">
        <f>IF(AND(INDEX('Fiche résultats'!D$9:D$68,$AA15,1)&lt;&gt;"",$X15&lt;&gt;0),INDEX('Fiche résultats'!D$9:D$68,$AA15,1),"")</f>
      </c>
      <c r="E15" s="398">
        <f>IF(AND(INDEX('Fiche résultats'!E$9:E$68,$AA15,1)&lt;&gt;"",$X15&lt;&gt;0),INDEX('Fiche résultats'!E$9:E$68,$AA15,1),"")</f>
      </c>
      <c r="F15" s="400">
        <f>IF(AND(INDEX('Fiche résultats'!F$9:F$68,$AA15,1)&lt;&gt;"",$X15&lt;&gt;0),INDEX('Fiche résultats'!F$9:F$68,$AA15,1),"")</f>
      </c>
      <c r="G15" s="399">
        <f>IF(AND(INDEX('Fiche résultats'!G$9:G$68,$AA15,1)&lt;&gt;"",$X15&lt;&gt;0),INDEX('Fiche résultats'!G$9:G$68,$AA15,1),"")</f>
      </c>
      <c r="H15" s="189">
        <f>IF(AND(INDEX('Fiche résultats'!H$9:H$68,$AA15,1)&lt;&gt;"",$X15&lt;&gt;0),INDEX('Fiche résultats'!H$9:H$68,$AA15,1),"")</f>
      </c>
      <c r="I15" s="211">
        <f>IF(AND(INDEX('Fiche résultats'!I$9:I$68,$AA15,1)&lt;&gt;"",$X15&lt;&gt;0),INDEX('Fiche résultats'!I$9:I$68,$AA15,1),"")</f>
      </c>
      <c r="J15" s="217">
        <f>IF(AND(INDEX('Fiche résultats'!J$9:J$68,$AA15,1)&lt;&gt;"",$X15&lt;&gt;0),INDEX('Fiche résultats'!J$9:J$68,$AA15,1),"")</f>
      </c>
      <c r="K15" s="408">
        <f>IF(AND(INDEX('Fiche résultats'!K$9:K$68,$AA15,1)&lt;&gt;"",$X15&lt;&gt;0),INDEX('Fiche résultats'!K$9:K$68,$AA15,1),"")</f>
      </c>
      <c r="L15" s="409">
        <f>IF(AND(INDEX('Fiche résultats'!L$9:L$68,$AA15,1)&lt;&gt;"",$X15&lt;&gt;0),INDEX('Fiche résultats'!L$9:L$68,$AA15,1),"")</f>
      </c>
      <c r="M15" s="217">
        <f>IF(AND(INDEX('Fiche résultats'!M$9:M$68,$AA15,1)&lt;&gt;"",$X15&lt;&gt;0),INDEX('Fiche résultats'!M$9:M$68,$AA15,1),"")</f>
      </c>
      <c r="N15" s="345">
        <f>IF(AND(INDEX('Fiche résultats'!N$9:N$68,$AA15,1)&lt;&gt;"",$X15&lt;&gt;0),INDEX('Fiche résultats'!N$9:N$68,$AA15,1),"")</f>
      </c>
      <c r="O15" s="346">
        <f>IF(AND(INDEX('Fiche résultats'!O$9:O$68,$AA15,1)&lt;&gt;"",$X15&lt;&gt;0),INDEX('Fiche résultats'!O$9:O$68,$AA15,1),"")</f>
      </c>
      <c r="P15" s="209">
        <f>IF(AND(INDEX('Fiche résultats'!P$9:P$68,$AA15,1)&lt;&gt;"",$X15&lt;&gt;0),INDEX('Fiche résultats'!P$9:P$68,$AA15,1),"")</f>
      </c>
      <c r="Q15" s="398">
        <f>IF(AND(INDEX('Fiche résultats'!Q$9:Q$68,$AA15,1)&lt;&gt;"",$X15&lt;&gt;0),INDEX('Fiche résultats'!Q$9:Q$68,$AA15,1),"")</f>
      </c>
      <c r="R15" s="400">
        <f>IF(AND(INDEX('Fiche résultats'!R$9:R$68,$AA15,1)&lt;&gt;"",$X15&lt;&gt;0),INDEX('Fiche résultats'!R$9:R$68,$AA15,1),"")</f>
      </c>
      <c r="S15" s="400">
        <f>IF(AND(INDEX('Fiche résultats'!S$9:S$68,$AA15,1)&lt;&gt;"",$X15&lt;&gt;0),INDEX('Fiche résultats'!S$9:S$68,$AA15,1),"")</f>
      </c>
      <c r="T15" s="400">
        <f>IF(AND(INDEX('Fiche résultats'!T$9:T$68,$AA15,1)&lt;&gt;"",$X15&lt;&gt;0),INDEX('Fiche résultats'!T$9:T$68,$AA15,1),"")</f>
      </c>
      <c r="U15" s="401">
        <f>IF(AND(INDEX('Fiche résultats'!U$9:U$68,$AA15,1)&lt;&gt;"",$X15&lt;&gt;0),INDEX('Fiche résultats'!U$9:U$68,$AA15,1),"")</f>
      </c>
      <c r="V15" s="402">
        <f>IF(AND(INDEX('Fiche résultats'!V$9:V$68,$AA15,1)&lt;&gt;"",$X15&lt;&gt;0),INDEX('Fiche résultats'!V$9:V$68,$AA15,1),"")</f>
      </c>
      <c r="W15" s="403">
        <f>IF(AND(INDEX('Fiche résultats'!W$9:W$68,$AA15,1)&lt;&gt;"",$X15&lt;&gt;0),INDEX('Fiche résultats'!W$9:W$68,$AA15,1),"")</f>
      </c>
      <c r="X15" s="30">
        <f>INDEX('Fiche résultats'!X$9:X$68,$AA15,1)</f>
        <v>0</v>
      </c>
      <c r="Y15" s="29">
        <f>IF(AND(INDEX('Fiche résultats'!Y$9:Y$68,$AA15,1)&lt;&gt;"",$X15&lt;&gt;0),INDEX('Fiche résultats'!Y$9:Y$68,$AA15,1),"")</f>
      </c>
      <c r="Z15" s="25"/>
      <c r="AA15" s="47">
        <f>MATCH(AB15,'Fiche résultats'!AA$9:AA$68,0)</f>
        <v>1</v>
      </c>
      <c r="AB15" s="41">
        <f t="shared" si="0"/>
        <v>1</v>
      </c>
      <c r="AC15" s="26"/>
    </row>
    <row r="16" spans="1:29" ht="15.75">
      <c r="A16" s="207">
        <f>IF(AND(INDEX('Fiche résultats'!A$9:A$68,$AA16,1)&lt;&gt;"",$X16&lt;&gt;0),INDEX('Fiche résultats'!A$9:A$68,$AA16,1),"")</f>
      </c>
      <c r="B16" s="54">
        <f>IF(AND(INDEX('Fiche résultats'!B$9:B$68,$AA16,1)&lt;&gt;"",$X16&lt;&gt;0),INDEX('Fiche résultats'!B$9:B$68,$AA16,1),"")</f>
      </c>
      <c r="C16" s="398">
        <f>IF(AND(INDEX('Fiche résultats'!C$9:C$68,$AA16,1)&lt;&gt;"",$X16&lt;&gt;0),INDEX('Fiche résultats'!C$9:C$68,$AA16,1),"")</f>
      </c>
      <c r="D16" s="399">
        <f>IF(AND(INDEX('Fiche résultats'!D$9:D$68,$AA16,1)&lt;&gt;"",$X16&lt;&gt;0),INDEX('Fiche résultats'!D$9:D$68,$AA16,1),"")</f>
      </c>
      <c r="E16" s="398">
        <f>IF(AND(INDEX('Fiche résultats'!E$9:E$68,$AA16,1)&lt;&gt;"",$X16&lt;&gt;0),INDEX('Fiche résultats'!E$9:E$68,$AA16,1),"")</f>
      </c>
      <c r="F16" s="400">
        <f>IF(AND(INDEX('Fiche résultats'!F$9:F$68,$AA16,1)&lt;&gt;"",$X16&lt;&gt;0),INDEX('Fiche résultats'!F$9:F$68,$AA16,1),"")</f>
      </c>
      <c r="G16" s="399">
        <f>IF(AND(INDEX('Fiche résultats'!G$9:G$68,$AA16,1)&lt;&gt;"",$X16&lt;&gt;0),INDEX('Fiche résultats'!G$9:G$68,$AA16,1),"")</f>
      </c>
      <c r="H16" s="189">
        <f>IF(AND(INDEX('Fiche résultats'!H$9:H$68,$AA16,1)&lt;&gt;"",$X16&lt;&gt;0),INDEX('Fiche résultats'!H$9:H$68,$AA16,1),"")</f>
      </c>
      <c r="I16" s="211">
        <f>IF(AND(INDEX('Fiche résultats'!I$9:I$68,$AA16,1)&lt;&gt;"",$X16&lt;&gt;0),INDEX('Fiche résultats'!I$9:I$68,$AA16,1),"")</f>
      </c>
      <c r="J16" s="217">
        <f>IF(AND(INDEX('Fiche résultats'!J$9:J$68,$AA16,1)&lt;&gt;"",$X16&lt;&gt;0),INDEX('Fiche résultats'!J$9:J$68,$AA16,1),"")</f>
      </c>
      <c r="K16" s="408">
        <f>IF(AND(INDEX('Fiche résultats'!K$9:K$68,$AA16,1)&lt;&gt;"",$X16&lt;&gt;0),INDEX('Fiche résultats'!K$9:K$68,$AA16,1),"")</f>
      </c>
      <c r="L16" s="409">
        <f>IF(AND(INDEX('Fiche résultats'!L$9:L$68,$AA16,1)&lt;&gt;"",$X16&lt;&gt;0),INDEX('Fiche résultats'!L$9:L$68,$AA16,1),"")</f>
      </c>
      <c r="M16" s="217">
        <f>IF(AND(INDEX('Fiche résultats'!M$9:M$68,$AA16,1)&lt;&gt;"",$X16&lt;&gt;0),INDEX('Fiche résultats'!M$9:M$68,$AA16,1),"")</f>
      </c>
      <c r="N16" s="345">
        <f>IF(AND(INDEX('Fiche résultats'!N$9:N$68,$AA16,1)&lt;&gt;"",$X16&lt;&gt;0),INDEX('Fiche résultats'!N$9:N$68,$AA16,1),"")</f>
      </c>
      <c r="O16" s="346">
        <f>IF(AND(INDEX('Fiche résultats'!O$9:O$68,$AA16,1)&lt;&gt;"",$X16&lt;&gt;0),INDEX('Fiche résultats'!O$9:O$68,$AA16,1),"")</f>
      </c>
      <c r="P16" s="209">
        <f>IF(AND(INDEX('Fiche résultats'!P$9:P$68,$AA16,1)&lt;&gt;"",$X16&lt;&gt;0),INDEX('Fiche résultats'!P$9:P$68,$AA16,1),"")</f>
      </c>
      <c r="Q16" s="398">
        <f>IF(AND(INDEX('Fiche résultats'!Q$9:Q$68,$AA16,1)&lt;&gt;"",$X16&lt;&gt;0),INDEX('Fiche résultats'!Q$9:Q$68,$AA16,1),"")</f>
      </c>
      <c r="R16" s="400">
        <f>IF(AND(INDEX('Fiche résultats'!R$9:R$68,$AA16,1)&lt;&gt;"",$X16&lt;&gt;0),INDEX('Fiche résultats'!R$9:R$68,$AA16,1),"")</f>
      </c>
      <c r="S16" s="400">
        <f>IF(AND(INDEX('Fiche résultats'!S$9:S$68,$AA16,1)&lt;&gt;"",$X16&lt;&gt;0),INDEX('Fiche résultats'!S$9:S$68,$AA16,1),"")</f>
      </c>
      <c r="T16" s="400">
        <f>IF(AND(INDEX('Fiche résultats'!T$9:T$68,$AA16,1)&lt;&gt;"",$X16&lt;&gt;0),INDEX('Fiche résultats'!T$9:T$68,$AA16,1),"")</f>
      </c>
      <c r="U16" s="401">
        <f>IF(AND(INDEX('Fiche résultats'!U$9:U$68,$AA16,1)&lt;&gt;"",$X16&lt;&gt;0),INDEX('Fiche résultats'!U$9:U$68,$AA16,1),"")</f>
      </c>
      <c r="V16" s="402">
        <f>IF(AND(INDEX('Fiche résultats'!V$9:V$68,$AA16,1)&lt;&gt;"",$X16&lt;&gt;0),INDEX('Fiche résultats'!V$9:V$68,$AA16,1),"")</f>
      </c>
      <c r="W16" s="403">
        <f>IF(AND(INDEX('Fiche résultats'!W$9:W$68,$AA16,1)&lt;&gt;"",$X16&lt;&gt;0),INDEX('Fiche résultats'!W$9:W$68,$AA16,1),"")</f>
      </c>
      <c r="X16" s="30">
        <f>INDEX('Fiche résultats'!X$9:X$68,$AA16,1)</f>
        <v>0</v>
      </c>
      <c r="Y16" s="29">
        <f>IF(AND(INDEX('Fiche résultats'!Y$9:Y$68,$AA16,1)&lt;&gt;"",$X16&lt;&gt;0),INDEX('Fiche résultats'!Y$9:Y$68,$AA16,1),"")</f>
      </c>
      <c r="Z16" s="25"/>
      <c r="AA16" s="47">
        <f>MATCH(AB16,'Fiche résultats'!AA$9:AA$68,0)</f>
        <v>1</v>
      </c>
      <c r="AB16" s="41">
        <f t="shared" si="0"/>
        <v>1</v>
      </c>
      <c r="AC16" s="26"/>
    </row>
    <row r="17" spans="1:29" ht="15.75">
      <c r="A17" s="207">
        <f>IF(AND(INDEX('Fiche résultats'!A$9:A$68,$AA17,1)&lt;&gt;"",$X17&lt;&gt;0),INDEX('Fiche résultats'!A$9:A$68,$AA17,1),"")</f>
      </c>
      <c r="B17" s="54">
        <f>IF(AND(INDEX('Fiche résultats'!B$9:B$68,$AA17,1)&lt;&gt;"",$X17&lt;&gt;0),INDEX('Fiche résultats'!B$9:B$68,$AA17,1),"")</f>
      </c>
      <c r="C17" s="398">
        <f>IF(AND(INDEX('Fiche résultats'!C$9:C$68,$AA17,1)&lt;&gt;"",$X17&lt;&gt;0),INDEX('Fiche résultats'!C$9:C$68,$AA17,1),"")</f>
      </c>
      <c r="D17" s="399">
        <f>IF(AND(INDEX('Fiche résultats'!D$9:D$68,$AA17,1)&lt;&gt;"",$X17&lt;&gt;0),INDEX('Fiche résultats'!D$9:D$68,$AA17,1),"")</f>
      </c>
      <c r="E17" s="398">
        <f>IF(AND(INDEX('Fiche résultats'!E$9:E$68,$AA17,1)&lt;&gt;"",$X17&lt;&gt;0),INDEX('Fiche résultats'!E$9:E$68,$AA17,1),"")</f>
      </c>
      <c r="F17" s="400">
        <f>IF(AND(INDEX('Fiche résultats'!F$9:F$68,$AA17,1)&lt;&gt;"",$X17&lt;&gt;0),INDEX('Fiche résultats'!F$9:F$68,$AA17,1),"")</f>
      </c>
      <c r="G17" s="399">
        <f>IF(AND(INDEX('Fiche résultats'!G$9:G$68,$AA17,1)&lt;&gt;"",$X17&lt;&gt;0),INDEX('Fiche résultats'!G$9:G$68,$AA17,1),"")</f>
      </c>
      <c r="H17" s="189">
        <f>IF(AND(INDEX('Fiche résultats'!H$9:H$68,$AA17,1)&lt;&gt;"",$X17&lt;&gt;0),INDEX('Fiche résultats'!H$9:H$68,$AA17,1),"")</f>
      </c>
      <c r="I17" s="211">
        <f>IF(AND(INDEX('Fiche résultats'!I$9:I$68,$AA17,1)&lt;&gt;"",$X17&lt;&gt;0),INDEX('Fiche résultats'!I$9:I$68,$AA17,1),"")</f>
      </c>
      <c r="J17" s="217">
        <f>IF(AND(INDEX('Fiche résultats'!J$9:J$68,$AA17,1)&lt;&gt;"",$X17&lt;&gt;0),INDEX('Fiche résultats'!J$9:J$68,$AA17,1),"")</f>
      </c>
      <c r="K17" s="408">
        <f>IF(AND(INDEX('Fiche résultats'!K$9:K$68,$AA17,1)&lt;&gt;"",$X17&lt;&gt;0),INDEX('Fiche résultats'!K$9:K$68,$AA17,1),"")</f>
      </c>
      <c r="L17" s="409">
        <f>IF(AND(INDEX('Fiche résultats'!L$9:L$68,$AA17,1)&lt;&gt;"",$X17&lt;&gt;0),INDEX('Fiche résultats'!L$9:L$68,$AA17,1),"")</f>
      </c>
      <c r="M17" s="217">
        <f>IF(AND(INDEX('Fiche résultats'!M$9:M$68,$AA17,1)&lt;&gt;"",$X17&lt;&gt;0),INDEX('Fiche résultats'!M$9:M$68,$AA17,1),"")</f>
      </c>
      <c r="N17" s="345">
        <f>IF(AND(INDEX('Fiche résultats'!N$9:N$68,$AA17,1)&lt;&gt;"",$X17&lt;&gt;0),INDEX('Fiche résultats'!N$9:N$68,$AA17,1),"")</f>
      </c>
      <c r="O17" s="346">
        <f>IF(AND(INDEX('Fiche résultats'!O$9:O$68,$AA17,1)&lt;&gt;"",$X17&lt;&gt;0),INDEX('Fiche résultats'!O$9:O$68,$AA17,1),"")</f>
      </c>
      <c r="P17" s="209">
        <f>IF(AND(INDEX('Fiche résultats'!P$9:P$68,$AA17,1)&lt;&gt;"",$X17&lt;&gt;0),INDEX('Fiche résultats'!P$9:P$68,$AA17,1),"")</f>
      </c>
      <c r="Q17" s="398">
        <f>IF(AND(INDEX('Fiche résultats'!Q$9:Q$68,$AA17,1)&lt;&gt;"",$X17&lt;&gt;0),INDEX('Fiche résultats'!Q$9:Q$68,$AA17,1),"")</f>
      </c>
      <c r="R17" s="400">
        <f>IF(AND(INDEX('Fiche résultats'!R$9:R$68,$AA17,1)&lt;&gt;"",$X17&lt;&gt;0),INDEX('Fiche résultats'!R$9:R$68,$AA17,1),"")</f>
      </c>
      <c r="S17" s="400">
        <f>IF(AND(INDEX('Fiche résultats'!S$9:S$68,$AA17,1)&lt;&gt;"",$X17&lt;&gt;0),INDEX('Fiche résultats'!S$9:S$68,$AA17,1),"")</f>
      </c>
      <c r="T17" s="400">
        <f>IF(AND(INDEX('Fiche résultats'!T$9:T$68,$AA17,1)&lt;&gt;"",$X17&lt;&gt;0),INDEX('Fiche résultats'!T$9:T$68,$AA17,1),"")</f>
      </c>
      <c r="U17" s="401">
        <f>IF(AND(INDEX('Fiche résultats'!U$9:U$68,$AA17,1)&lt;&gt;"",$X17&lt;&gt;0),INDEX('Fiche résultats'!U$9:U$68,$AA17,1),"")</f>
      </c>
      <c r="V17" s="402">
        <f>IF(AND(INDEX('Fiche résultats'!V$9:V$68,$AA17,1)&lt;&gt;"",$X17&lt;&gt;0),INDEX('Fiche résultats'!V$9:V$68,$AA17,1),"")</f>
      </c>
      <c r="W17" s="403">
        <f>IF(AND(INDEX('Fiche résultats'!W$9:W$68,$AA17,1)&lt;&gt;"",$X17&lt;&gt;0),INDEX('Fiche résultats'!W$9:W$68,$AA17,1),"")</f>
      </c>
      <c r="X17" s="30">
        <f>INDEX('Fiche résultats'!X$9:X$68,$AA17,1)</f>
        <v>0</v>
      </c>
      <c r="Y17" s="29">
        <f>IF(AND(INDEX('Fiche résultats'!Y$9:Y$68,$AA17,1)&lt;&gt;"",$X17&lt;&gt;0),INDEX('Fiche résultats'!Y$9:Y$68,$AA17,1),"")</f>
      </c>
      <c r="Z17" s="25"/>
      <c r="AA17" s="47">
        <f>MATCH(AB17,'Fiche résultats'!AA$9:AA$68,0)</f>
        <v>1</v>
      </c>
      <c r="AB17" s="41">
        <f t="shared" si="0"/>
        <v>1</v>
      </c>
      <c r="AC17" s="26"/>
    </row>
    <row r="18" spans="1:29" ht="15.75">
      <c r="A18" s="207">
        <f>IF(AND(INDEX('Fiche résultats'!A$9:A$68,$AA18,1)&lt;&gt;"",$X18&lt;&gt;0),INDEX('Fiche résultats'!A$9:A$68,$AA18,1),"")</f>
      </c>
      <c r="B18" s="54">
        <f>IF(AND(INDEX('Fiche résultats'!B$9:B$68,$AA18,1)&lt;&gt;"",$X18&lt;&gt;0),INDEX('Fiche résultats'!B$9:B$68,$AA18,1),"")</f>
      </c>
      <c r="C18" s="398">
        <f>IF(AND(INDEX('Fiche résultats'!C$9:C$68,$AA18,1)&lt;&gt;"",$X18&lt;&gt;0),INDEX('Fiche résultats'!C$9:C$68,$AA18,1),"")</f>
      </c>
      <c r="D18" s="399">
        <f>IF(AND(INDEX('Fiche résultats'!D$9:D$68,$AA18,1)&lt;&gt;"",$X18&lt;&gt;0),INDEX('Fiche résultats'!D$9:D$68,$AA18,1),"")</f>
      </c>
      <c r="E18" s="398">
        <f>IF(AND(INDEX('Fiche résultats'!E$9:E$68,$AA18,1)&lt;&gt;"",$X18&lt;&gt;0),INDEX('Fiche résultats'!E$9:E$68,$AA18,1),"")</f>
      </c>
      <c r="F18" s="400">
        <f>IF(AND(INDEX('Fiche résultats'!F$9:F$68,$AA18,1)&lt;&gt;"",$X18&lt;&gt;0),INDEX('Fiche résultats'!F$9:F$68,$AA18,1),"")</f>
      </c>
      <c r="G18" s="399">
        <f>IF(AND(INDEX('Fiche résultats'!G$9:G$68,$AA18,1)&lt;&gt;"",$X18&lt;&gt;0),INDEX('Fiche résultats'!G$9:G$68,$AA18,1),"")</f>
      </c>
      <c r="H18" s="189">
        <f>IF(AND(INDEX('Fiche résultats'!H$9:H$68,$AA18,1)&lt;&gt;"",$X18&lt;&gt;0),INDEX('Fiche résultats'!H$9:H$68,$AA18,1),"")</f>
      </c>
      <c r="I18" s="211">
        <f>IF(AND(INDEX('Fiche résultats'!I$9:I$68,$AA18,1)&lt;&gt;"",$X18&lt;&gt;0),INDEX('Fiche résultats'!I$9:I$68,$AA18,1),"")</f>
      </c>
      <c r="J18" s="217">
        <f>IF(AND(INDEX('Fiche résultats'!J$9:J$68,$AA18,1)&lt;&gt;"",$X18&lt;&gt;0),INDEX('Fiche résultats'!J$9:J$68,$AA18,1),"")</f>
      </c>
      <c r="K18" s="408">
        <f>IF(AND(INDEX('Fiche résultats'!K$9:K$68,$AA18,1)&lt;&gt;"",$X18&lt;&gt;0),INDEX('Fiche résultats'!K$9:K$68,$AA18,1),"")</f>
      </c>
      <c r="L18" s="409">
        <f>IF(AND(INDEX('Fiche résultats'!L$9:L$68,$AA18,1)&lt;&gt;"",$X18&lt;&gt;0),INDEX('Fiche résultats'!L$9:L$68,$AA18,1),"")</f>
      </c>
      <c r="M18" s="217">
        <f>IF(AND(INDEX('Fiche résultats'!M$9:M$68,$AA18,1)&lt;&gt;"",$X18&lt;&gt;0),INDEX('Fiche résultats'!M$9:M$68,$AA18,1),"")</f>
      </c>
      <c r="N18" s="345">
        <f>IF(AND(INDEX('Fiche résultats'!N$9:N$68,$AA18,1)&lt;&gt;"",$X18&lt;&gt;0),INDEX('Fiche résultats'!N$9:N$68,$AA18,1),"")</f>
      </c>
      <c r="O18" s="346">
        <f>IF(AND(INDEX('Fiche résultats'!O$9:O$68,$AA18,1)&lt;&gt;"",$X18&lt;&gt;0),INDEX('Fiche résultats'!O$9:O$68,$AA18,1),"")</f>
      </c>
      <c r="P18" s="209">
        <f>IF(AND(INDEX('Fiche résultats'!P$9:P$68,$AA18,1)&lt;&gt;"",$X18&lt;&gt;0),INDEX('Fiche résultats'!P$9:P$68,$AA18,1),"")</f>
      </c>
      <c r="Q18" s="398">
        <f>IF(AND(INDEX('Fiche résultats'!Q$9:Q$68,$AA18,1)&lt;&gt;"",$X18&lt;&gt;0),INDEX('Fiche résultats'!Q$9:Q$68,$AA18,1),"")</f>
      </c>
      <c r="R18" s="400">
        <f>IF(AND(INDEX('Fiche résultats'!R$9:R$68,$AA18,1)&lt;&gt;"",$X18&lt;&gt;0),INDEX('Fiche résultats'!R$9:R$68,$AA18,1),"")</f>
      </c>
      <c r="S18" s="400">
        <f>IF(AND(INDEX('Fiche résultats'!S$9:S$68,$AA18,1)&lt;&gt;"",$X18&lt;&gt;0),INDEX('Fiche résultats'!S$9:S$68,$AA18,1),"")</f>
      </c>
      <c r="T18" s="400">
        <f>IF(AND(INDEX('Fiche résultats'!T$9:T$68,$AA18,1)&lt;&gt;"",$X18&lt;&gt;0),INDEX('Fiche résultats'!T$9:T$68,$AA18,1),"")</f>
      </c>
      <c r="U18" s="401">
        <f>IF(AND(INDEX('Fiche résultats'!U$9:U$68,$AA18,1)&lt;&gt;"",$X18&lt;&gt;0),INDEX('Fiche résultats'!U$9:U$68,$AA18,1),"")</f>
      </c>
      <c r="V18" s="402">
        <f>IF(AND(INDEX('Fiche résultats'!V$9:V$68,$AA18,1)&lt;&gt;"",$X18&lt;&gt;0),INDEX('Fiche résultats'!V$9:V$68,$AA18,1),"")</f>
      </c>
      <c r="W18" s="403">
        <f>IF(AND(INDEX('Fiche résultats'!W$9:W$68,$AA18,1)&lt;&gt;"",$X18&lt;&gt;0),INDEX('Fiche résultats'!W$9:W$68,$AA18,1),"")</f>
      </c>
      <c r="X18" s="30">
        <f>INDEX('Fiche résultats'!X$9:X$68,$AA18,1)</f>
        <v>0</v>
      </c>
      <c r="Y18" s="29">
        <f>IF(AND(INDEX('Fiche résultats'!Y$9:Y$68,$AA18,1)&lt;&gt;"",$X18&lt;&gt;0),INDEX('Fiche résultats'!Y$9:Y$68,$AA18,1),"")</f>
      </c>
      <c r="Z18" s="25"/>
      <c r="AA18" s="47">
        <f>MATCH(AB18,'Fiche résultats'!AA$9:AA$68,0)</f>
        <v>1</v>
      </c>
      <c r="AB18" s="41">
        <f t="shared" si="0"/>
        <v>1</v>
      </c>
      <c r="AC18" s="26"/>
    </row>
    <row r="19" spans="1:29" ht="15.75">
      <c r="A19" s="207">
        <f>IF(AND(INDEX('Fiche résultats'!A$9:A$68,$AA19,1)&lt;&gt;"",$X19&lt;&gt;0),INDEX('Fiche résultats'!A$9:A$68,$AA19,1),"")</f>
      </c>
      <c r="B19" s="54">
        <f>IF(AND(INDEX('Fiche résultats'!B$9:B$68,$AA19,1)&lt;&gt;"",$X19&lt;&gt;0),INDEX('Fiche résultats'!B$9:B$68,$AA19,1),"")</f>
      </c>
      <c r="C19" s="398">
        <f>IF(AND(INDEX('Fiche résultats'!C$9:C$68,$AA19,1)&lt;&gt;"",$X19&lt;&gt;0),INDEX('Fiche résultats'!C$9:C$68,$AA19,1),"")</f>
      </c>
      <c r="D19" s="399">
        <f>IF(AND(INDEX('Fiche résultats'!D$9:D$68,$AA19,1)&lt;&gt;"",$X19&lt;&gt;0),INDEX('Fiche résultats'!D$9:D$68,$AA19,1),"")</f>
      </c>
      <c r="E19" s="398">
        <f>IF(AND(INDEX('Fiche résultats'!E$9:E$68,$AA19,1)&lt;&gt;"",$X19&lt;&gt;0),INDEX('Fiche résultats'!E$9:E$68,$AA19,1),"")</f>
      </c>
      <c r="F19" s="400">
        <f>IF(AND(INDEX('Fiche résultats'!F$9:F$68,$AA19,1)&lt;&gt;"",$X19&lt;&gt;0),INDEX('Fiche résultats'!F$9:F$68,$AA19,1),"")</f>
      </c>
      <c r="G19" s="399">
        <f>IF(AND(INDEX('Fiche résultats'!G$9:G$68,$AA19,1)&lt;&gt;"",$X19&lt;&gt;0),INDEX('Fiche résultats'!G$9:G$68,$AA19,1),"")</f>
      </c>
      <c r="H19" s="189">
        <f>IF(AND(INDEX('Fiche résultats'!H$9:H$68,$AA19,1)&lt;&gt;"",$X19&lt;&gt;0),INDEX('Fiche résultats'!H$9:H$68,$AA19,1),"")</f>
      </c>
      <c r="I19" s="211">
        <f>IF(AND(INDEX('Fiche résultats'!I$9:I$68,$AA19,1)&lt;&gt;"",$X19&lt;&gt;0),INDEX('Fiche résultats'!I$9:I$68,$AA19,1),"")</f>
      </c>
      <c r="J19" s="217">
        <f>IF(AND(INDEX('Fiche résultats'!J$9:J$68,$AA19,1)&lt;&gt;"",$X19&lt;&gt;0),INDEX('Fiche résultats'!J$9:J$68,$AA19,1),"")</f>
      </c>
      <c r="K19" s="408">
        <f>IF(AND(INDEX('Fiche résultats'!K$9:K$68,$AA19,1)&lt;&gt;"",$X19&lt;&gt;0),INDEX('Fiche résultats'!K$9:K$68,$AA19,1),"")</f>
      </c>
      <c r="L19" s="409">
        <f>IF(AND(INDEX('Fiche résultats'!L$9:L$68,$AA19,1)&lt;&gt;"",$X19&lt;&gt;0),INDEX('Fiche résultats'!L$9:L$68,$AA19,1),"")</f>
      </c>
      <c r="M19" s="217">
        <f>IF(AND(INDEX('Fiche résultats'!M$9:M$68,$AA19,1)&lt;&gt;"",$X19&lt;&gt;0),INDEX('Fiche résultats'!M$9:M$68,$AA19,1),"")</f>
      </c>
      <c r="N19" s="345">
        <f>IF(AND(INDEX('Fiche résultats'!N$9:N$68,$AA19,1)&lt;&gt;"",$X19&lt;&gt;0),INDEX('Fiche résultats'!N$9:N$68,$AA19,1),"")</f>
      </c>
      <c r="O19" s="346">
        <f>IF(AND(INDEX('Fiche résultats'!O$9:O$68,$AA19,1)&lt;&gt;"",$X19&lt;&gt;0),INDEX('Fiche résultats'!O$9:O$68,$AA19,1),"")</f>
      </c>
      <c r="P19" s="209">
        <f>IF(AND(INDEX('Fiche résultats'!P$9:P$68,$AA19,1)&lt;&gt;"",$X19&lt;&gt;0),INDEX('Fiche résultats'!P$9:P$68,$AA19,1),"")</f>
      </c>
      <c r="Q19" s="398">
        <f>IF(AND(INDEX('Fiche résultats'!Q$9:Q$68,$AA19,1)&lt;&gt;"",$X19&lt;&gt;0),INDEX('Fiche résultats'!Q$9:Q$68,$AA19,1),"")</f>
      </c>
      <c r="R19" s="400">
        <f>IF(AND(INDEX('Fiche résultats'!R$9:R$68,$AA19,1)&lt;&gt;"",$X19&lt;&gt;0),INDEX('Fiche résultats'!R$9:R$68,$AA19,1),"")</f>
      </c>
      <c r="S19" s="400">
        <f>IF(AND(INDEX('Fiche résultats'!S$9:S$68,$AA19,1)&lt;&gt;"",$X19&lt;&gt;0),INDEX('Fiche résultats'!S$9:S$68,$AA19,1),"")</f>
      </c>
      <c r="T19" s="400">
        <f>IF(AND(INDEX('Fiche résultats'!T$9:T$68,$AA19,1)&lt;&gt;"",$X19&lt;&gt;0),INDEX('Fiche résultats'!T$9:T$68,$AA19,1),"")</f>
      </c>
      <c r="U19" s="401">
        <f>IF(AND(INDEX('Fiche résultats'!U$9:U$68,$AA19,1)&lt;&gt;"",$X19&lt;&gt;0),INDEX('Fiche résultats'!U$9:U$68,$AA19,1),"")</f>
      </c>
      <c r="V19" s="402">
        <f>IF(AND(INDEX('Fiche résultats'!V$9:V$68,$AA19,1)&lt;&gt;"",$X19&lt;&gt;0),INDEX('Fiche résultats'!V$9:V$68,$AA19,1),"")</f>
      </c>
      <c r="W19" s="403">
        <f>IF(AND(INDEX('Fiche résultats'!W$9:W$68,$AA19,1)&lt;&gt;"",$X19&lt;&gt;0),INDEX('Fiche résultats'!W$9:W$68,$AA19,1),"")</f>
      </c>
      <c r="X19" s="30">
        <f>INDEX('Fiche résultats'!X$9:X$68,$AA19,1)</f>
        <v>0</v>
      </c>
      <c r="Y19" s="29">
        <f>IF(AND(INDEX('Fiche résultats'!Y$9:Y$68,$AA19,1)&lt;&gt;"",$X19&lt;&gt;0),INDEX('Fiche résultats'!Y$9:Y$68,$AA19,1),"")</f>
      </c>
      <c r="Z19" s="25"/>
      <c r="AA19" s="47">
        <f>MATCH(AB19,'Fiche résultats'!AA$9:AA$68,0)</f>
        <v>1</v>
      </c>
      <c r="AB19" s="41">
        <f t="shared" si="0"/>
        <v>1</v>
      </c>
      <c r="AC19" s="26"/>
    </row>
    <row r="20" spans="1:29" ht="15.75">
      <c r="A20" s="207">
        <f>IF(AND(INDEX('Fiche résultats'!A$9:A$68,$AA20,1)&lt;&gt;"",$X20&lt;&gt;0),INDEX('Fiche résultats'!A$9:A$68,$AA20,1),"")</f>
      </c>
      <c r="B20" s="54">
        <f>IF(AND(INDEX('Fiche résultats'!B$9:B$68,$AA20,1)&lt;&gt;"",$X20&lt;&gt;0),INDEX('Fiche résultats'!B$9:B$68,$AA20,1),"")</f>
      </c>
      <c r="C20" s="398">
        <f>IF(AND(INDEX('Fiche résultats'!C$9:C$68,$AA20,1)&lt;&gt;"",$X20&lt;&gt;0),INDEX('Fiche résultats'!C$9:C$68,$AA20,1),"")</f>
      </c>
      <c r="D20" s="399">
        <f>IF(AND(INDEX('Fiche résultats'!D$9:D$68,$AA20,1)&lt;&gt;"",$X20&lt;&gt;0),INDEX('Fiche résultats'!D$9:D$68,$AA20,1),"")</f>
      </c>
      <c r="E20" s="398">
        <f>IF(AND(INDEX('Fiche résultats'!E$9:E$68,$AA20,1)&lt;&gt;"",$X20&lt;&gt;0),INDEX('Fiche résultats'!E$9:E$68,$AA20,1),"")</f>
      </c>
      <c r="F20" s="400">
        <f>IF(AND(INDEX('Fiche résultats'!F$9:F$68,$AA20,1)&lt;&gt;"",$X20&lt;&gt;0),INDEX('Fiche résultats'!F$9:F$68,$AA20,1),"")</f>
      </c>
      <c r="G20" s="399">
        <f>IF(AND(INDEX('Fiche résultats'!G$9:G$68,$AA20,1)&lt;&gt;"",$X20&lt;&gt;0),INDEX('Fiche résultats'!G$9:G$68,$AA20,1),"")</f>
      </c>
      <c r="H20" s="189">
        <f>IF(AND(INDEX('Fiche résultats'!H$9:H$68,$AA20,1)&lt;&gt;"",$X20&lt;&gt;0),INDEX('Fiche résultats'!H$9:H$68,$AA20,1),"")</f>
      </c>
      <c r="I20" s="211">
        <f>IF(AND(INDEX('Fiche résultats'!I$9:I$68,$AA20,1)&lt;&gt;"",$X20&lt;&gt;0),INDEX('Fiche résultats'!I$9:I$68,$AA20,1),"")</f>
      </c>
      <c r="J20" s="217">
        <f>IF(AND(INDEX('Fiche résultats'!J$9:J$68,$AA20,1)&lt;&gt;"",$X20&lt;&gt;0),INDEX('Fiche résultats'!J$9:J$68,$AA20,1),"")</f>
      </c>
      <c r="K20" s="408">
        <f>IF(AND(INDEX('Fiche résultats'!K$9:K$68,$AA20,1)&lt;&gt;"",$X20&lt;&gt;0),INDEX('Fiche résultats'!K$9:K$68,$AA20,1),"")</f>
      </c>
      <c r="L20" s="409">
        <f>IF(AND(INDEX('Fiche résultats'!L$9:L$68,$AA20,1)&lt;&gt;"",$X20&lt;&gt;0),INDEX('Fiche résultats'!L$9:L$68,$AA20,1),"")</f>
      </c>
      <c r="M20" s="217">
        <f>IF(AND(INDEX('Fiche résultats'!M$9:M$68,$AA20,1)&lt;&gt;"",$X20&lt;&gt;0),INDEX('Fiche résultats'!M$9:M$68,$AA20,1),"")</f>
      </c>
      <c r="N20" s="345">
        <f>IF(AND(INDEX('Fiche résultats'!N$9:N$68,$AA20,1)&lt;&gt;"",$X20&lt;&gt;0),INDEX('Fiche résultats'!N$9:N$68,$AA20,1),"")</f>
      </c>
      <c r="O20" s="346">
        <f>IF(AND(INDEX('Fiche résultats'!O$9:O$68,$AA20,1)&lt;&gt;"",$X20&lt;&gt;0),INDEX('Fiche résultats'!O$9:O$68,$AA20,1),"")</f>
      </c>
      <c r="P20" s="209">
        <f>IF(AND(INDEX('Fiche résultats'!P$9:P$68,$AA20,1)&lt;&gt;"",$X20&lt;&gt;0),INDEX('Fiche résultats'!P$9:P$68,$AA20,1),"")</f>
      </c>
      <c r="Q20" s="398">
        <f>IF(AND(INDEX('Fiche résultats'!Q$9:Q$68,$AA20,1)&lt;&gt;"",$X20&lt;&gt;0),INDEX('Fiche résultats'!Q$9:Q$68,$AA20,1),"")</f>
      </c>
      <c r="R20" s="400">
        <f>IF(AND(INDEX('Fiche résultats'!R$9:R$68,$AA20,1)&lt;&gt;"",$X20&lt;&gt;0),INDEX('Fiche résultats'!R$9:R$68,$AA20,1),"")</f>
      </c>
      <c r="S20" s="400">
        <f>IF(AND(INDEX('Fiche résultats'!S$9:S$68,$AA20,1)&lt;&gt;"",$X20&lt;&gt;0),INDEX('Fiche résultats'!S$9:S$68,$AA20,1),"")</f>
      </c>
      <c r="T20" s="400">
        <f>IF(AND(INDEX('Fiche résultats'!T$9:T$68,$AA20,1)&lt;&gt;"",$X20&lt;&gt;0),INDEX('Fiche résultats'!T$9:T$68,$AA20,1),"")</f>
      </c>
      <c r="U20" s="401">
        <f>IF(AND(INDEX('Fiche résultats'!U$9:U$68,$AA20,1)&lt;&gt;"",$X20&lt;&gt;0),INDEX('Fiche résultats'!U$9:U$68,$AA20,1),"")</f>
      </c>
      <c r="V20" s="402">
        <f>IF(AND(INDEX('Fiche résultats'!V$9:V$68,$AA20,1)&lt;&gt;"",$X20&lt;&gt;0),INDEX('Fiche résultats'!V$9:V$68,$AA20,1),"")</f>
      </c>
      <c r="W20" s="403">
        <f>IF(AND(INDEX('Fiche résultats'!W$9:W$68,$AA20,1)&lt;&gt;"",$X20&lt;&gt;0),INDEX('Fiche résultats'!W$9:W$68,$AA20,1),"")</f>
      </c>
      <c r="X20" s="30">
        <f>INDEX('Fiche résultats'!X$9:X$68,$AA20,1)</f>
        <v>0</v>
      </c>
      <c r="Y20" s="29">
        <f>IF(AND(INDEX('Fiche résultats'!Y$9:Y$68,$AA20,1)&lt;&gt;"",$X20&lt;&gt;0),INDEX('Fiche résultats'!Y$9:Y$68,$AA20,1),"")</f>
      </c>
      <c r="Z20" s="25"/>
      <c r="AA20" s="47">
        <f>MATCH(AB20,'Fiche résultats'!AA$9:AA$68,0)</f>
        <v>1</v>
      </c>
      <c r="AB20" s="41">
        <f t="shared" si="0"/>
        <v>1</v>
      </c>
      <c r="AC20" s="26"/>
    </row>
    <row r="21" spans="1:29" ht="15.75">
      <c r="A21" s="207">
        <f>IF(AND(INDEX('Fiche résultats'!A$9:A$68,$AA21,1)&lt;&gt;"",$X21&lt;&gt;0),INDEX('Fiche résultats'!A$9:A$68,$AA21,1),"")</f>
      </c>
      <c r="B21" s="54">
        <f>IF(AND(INDEX('Fiche résultats'!B$9:B$68,$AA21,1)&lt;&gt;"",$X21&lt;&gt;0),INDEX('Fiche résultats'!B$9:B$68,$AA21,1),"")</f>
      </c>
      <c r="C21" s="398">
        <f>IF(AND(INDEX('Fiche résultats'!C$9:C$68,$AA21,1)&lt;&gt;"",$X21&lt;&gt;0),INDEX('Fiche résultats'!C$9:C$68,$AA21,1),"")</f>
      </c>
      <c r="D21" s="399">
        <f>IF(AND(INDEX('Fiche résultats'!D$9:D$68,$AA21,1)&lt;&gt;"",$X21&lt;&gt;0),INDEX('Fiche résultats'!D$9:D$68,$AA21,1),"")</f>
      </c>
      <c r="E21" s="398">
        <f>IF(AND(INDEX('Fiche résultats'!E$9:E$68,$AA21,1)&lt;&gt;"",$X21&lt;&gt;0),INDEX('Fiche résultats'!E$9:E$68,$AA21,1),"")</f>
      </c>
      <c r="F21" s="400">
        <f>IF(AND(INDEX('Fiche résultats'!F$9:F$68,$AA21,1)&lt;&gt;"",$X21&lt;&gt;0),INDEX('Fiche résultats'!F$9:F$68,$AA21,1),"")</f>
      </c>
      <c r="G21" s="399">
        <f>IF(AND(INDEX('Fiche résultats'!G$9:G$68,$AA21,1)&lt;&gt;"",$X21&lt;&gt;0),INDEX('Fiche résultats'!G$9:G$68,$AA21,1),"")</f>
      </c>
      <c r="H21" s="189">
        <f>IF(AND(INDEX('Fiche résultats'!H$9:H$68,$AA21,1)&lt;&gt;"",$X21&lt;&gt;0),INDEX('Fiche résultats'!H$9:H$68,$AA21,1),"")</f>
      </c>
      <c r="I21" s="211">
        <f>IF(AND(INDEX('Fiche résultats'!I$9:I$68,$AA21,1)&lt;&gt;"",$X21&lt;&gt;0),INDEX('Fiche résultats'!I$9:I$68,$AA21,1),"")</f>
      </c>
      <c r="J21" s="217">
        <f>IF(AND(INDEX('Fiche résultats'!J$9:J$68,$AA21,1)&lt;&gt;"",$X21&lt;&gt;0),INDEX('Fiche résultats'!J$9:J$68,$AA21,1),"")</f>
      </c>
      <c r="K21" s="408">
        <f>IF(AND(INDEX('Fiche résultats'!K$9:K$68,$AA21,1)&lt;&gt;"",$X21&lt;&gt;0),INDEX('Fiche résultats'!K$9:K$68,$AA21,1),"")</f>
      </c>
      <c r="L21" s="409">
        <f>IF(AND(INDEX('Fiche résultats'!L$9:L$68,$AA21,1)&lt;&gt;"",$X21&lt;&gt;0),INDEX('Fiche résultats'!L$9:L$68,$AA21,1),"")</f>
      </c>
      <c r="M21" s="217">
        <f>IF(AND(INDEX('Fiche résultats'!M$9:M$68,$AA21,1)&lt;&gt;"",$X21&lt;&gt;0),INDEX('Fiche résultats'!M$9:M$68,$AA21,1),"")</f>
      </c>
      <c r="N21" s="345">
        <f>IF(AND(INDEX('Fiche résultats'!N$9:N$68,$AA21,1)&lt;&gt;"",$X21&lt;&gt;0),INDEX('Fiche résultats'!N$9:N$68,$AA21,1),"")</f>
      </c>
      <c r="O21" s="346">
        <f>IF(AND(INDEX('Fiche résultats'!O$9:O$68,$AA21,1)&lt;&gt;"",$X21&lt;&gt;0),INDEX('Fiche résultats'!O$9:O$68,$AA21,1),"")</f>
      </c>
      <c r="P21" s="209">
        <f>IF(AND(INDEX('Fiche résultats'!P$9:P$68,$AA21,1)&lt;&gt;"",$X21&lt;&gt;0),INDEX('Fiche résultats'!P$9:P$68,$AA21,1),"")</f>
      </c>
      <c r="Q21" s="398">
        <f>IF(AND(INDEX('Fiche résultats'!Q$9:Q$68,$AA21,1)&lt;&gt;"",$X21&lt;&gt;0),INDEX('Fiche résultats'!Q$9:Q$68,$AA21,1),"")</f>
      </c>
      <c r="R21" s="400">
        <f>IF(AND(INDEX('Fiche résultats'!R$9:R$68,$AA21,1)&lt;&gt;"",$X21&lt;&gt;0),INDEX('Fiche résultats'!R$9:R$68,$AA21,1),"")</f>
      </c>
      <c r="S21" s="400">
        <f>IF(AND(INDEX('Fiche résultats'!S$9:S$68,$AA21,1)&lt;&gt;"",$X21&lt;&gt;0),INDEX('Fiche résultats'!S$9:S$68,$AA21,1),"")</f>
      </c>
      <c r="T21" s="400">
        <f>IF(AND(INDEX('Fiche résultats'!T$9:T$68,$AA21,1)&lt;&gt;"",$X21&lt;&gt;0),INDEX('Fiche résultats'!T$9:T$68,$AA21,1),"")</f>
      </c>
      <c r="U21" s="401">
        <f>IF(AND(INDEX('Fiche résultats'!U$9:U$68,$AA21,1)&lt;&gt;"",$X21&lt;&gt;0),INDEX('Fiche résultats'!U$9:U$68,$AA21,1),"")</f>
      </c>
      <c r="V21" s="402">
        <f>IF(AND(INDEX('Fiche résultats'!V$9:V$68,$AA21,1)&lt;&gt;"",$X21&lt;&gt;0),INDEX('Fiche résultats'!V$9:V$68,$AA21,1),"")</f>
      </c>
      <c r="W21" s="403">
        <f>IF(AND(INDEX('Fiche résultats'!W$9:W$68,$AA21,1)&lt;&gt;"",$X21&lt;&gt;0),INDEX('Fiche résultats'!W$9:W$68,$AA21,1),"")</f>
      </c>
      <c r="X21" s="30">
        <f>INDEX('Fiche résultats'!X$9:X$68,$AA21,1)</f>
        <v>0</v>
      </c>
      <c r="Y21" s="29">
        <f>IF(AND(INDEX('Fiche résultats'!Y$9:Y$68,$AA21,1)&lt;&gt;"",$X21&lt;&gt;0),INDEX('Fiche résultats'!Y$9:Y$68,$AA21,1),"")</f>
      </c>
      <c r="Z21" s="25"/>
      <c r="AA21" s="47">
        <f>MATCH(AB21,'Fiche résultats'!AA$9:AA$68,0)</f>
        <v>1</v>
      </c>
      <c r="AB21" s="41">
        <f t="shared" si="0"/>
        <v>1</v>
      </c>
      <c r="AC21" s="26"/>
    </row>
    <row r="22" spans="1:29" ht="15.75">
      <c r="A22" s="207">
        <f>IF(AND(INDEX('Fiche résultats'!A$9:A$68,$AA22,1)&lt;&gt;"",$X22&lt;&gt;0),INDEX('Fiche résultats'!A$9:A$68,$AA22,1),"")</f>
      </c>
      <c r="B22" s="54">
        <f>IF(AND(INDEX('Fiche résultats'!B$9:B$68,$AA22,1)&lt;&gt;"",$X22&lt;&gt;0),INDEX('Fiche résultats'!B$9:B$68,$AA22,1),"")</f>
      </c>
      <c r="C22" s="398">
        <f>IF(AND(INDEX('Fiche résultats'!C$9:C$68,$AA22,1)&lt;&gt;"",$X22&lt;&gt;0),INDEX('Fiche résultats'!C$9:C$68,$AA22,1),"")</f>
      </c>
      <c r="D22" s="399">
        <f>IF(AND(INDEX('Fiche résultats'!D$9:D$68,$AA22,1)&lt;&gt;"",$X22&lt;&gt;0),INDEX('Fiche résultats'!D$9:D$68,$AA22,1),"")</f>
      </c>
      <c r="E22" s="398">
        <f>IF(AND(INDEX('Fiche résultats'!E$9:E$68,$AA22,1)&lt;&gt;"",$X22&lt;&gt;0),INDEX('Fiche résultats'!E$9:E$68,$AA22,1),"")</f>
      </c>
      <c r="F22" s="400">
        <f>IF(AND(INDEX('Fiche résultats'!F$9:F$68,$AA22,1)&lt;&gt;"",$X22&lt;&gt;0),INDEX('Fiche résultats'!F$9:F$68,$AA22,1),"")</f>
      </c>
      <c r="G22" s="399">
        <f>IF(AND(INDEX('Fiche résultats'!G$9:G$68,$AA22,1)&lt;&gt;"",$X22&lt;&gt;0),INDEX('Fiche résultats'!G$9:G$68,$AA22,1),"")</f>
      </c>
      <c r="H22" s="189">
        <f>IF(AND(INDEX('Fiche résultats'!H$9:H$68,$AA22,1)&lt;&gt;"",$X22&lt;&gt;0),INDEX('Fiche résultats'!H$9:H$68,$AA22,1),"")</f>
      </c>
      <c r="I22" s="211">
        <f>IF(AND(INDEX('Fiche résultats'!I$9:I$68,$AA22,1)&lt;&gt;"",$X22&lt;&gt;0),INDEX('Fiche résultats'!I$9:I$68,$AA22,1),"")</f>
      </c>
      <c r="J22" s="217">
        <f>IF(AND(INDEX('Fiche résultats'!J$9:J$68,$AA22,1)&lt;&gt;"",$X22&lt;&gt;0),INDEX('Fiche résultats'!J$9:J$68,$AA22,1),"")</f>
      </c>
      <c r="K22" s="408">
        <f>IF(AND(INDEX('Fiche résultats'!K$9:K$68,$AA22,1)&lt;&gt;"",$X22&lt;&gt;0),INDEX('Fiche résultats'!K$9:K$68,$AA22,1),"")</f>
      </c>
      <c r="L22" s="409">
        <f>IF(AND(INDEX('Fiche résultats'!L$9:L$68,$AA22,1)&lt;&gt;"",$X22&lt;&gt;0),INDEX('Fiche résultats'!L$9:L$68,$AA22,1),"")</f>
      </c>
      <c r="M22" s="217">
        <f>IF(AND(INDEX('Fiche résultats'!M$9:M$68,$AA22,1)&lt;&gt;"",$X22&lt;&gt;0),INDEX('Fiche résultats'!M$9:M$68,$AA22,1),"")</f>
      </c>
      <c r="N22" s="345">
        <f>IF(AND(INDEX('Fiche résultats'!N$9:N$68,$AA22,1)&lt;&gt;"",$X22&lt;&gt;0),INDEX('Fiche résultats'!N$9:N$68,$AA22,1),"")</f>
      </c>
      <c r="O22" s="346">
        <f>IF(AND(INDEX('Fiche résultats'!O$9:O$68,$AA22,1)&lt;&gt;"",$X22&lt;&gt;0),INDEX('Fiche résultats'!O$9:O$68,$AA22,1),"")</f>
      </c>
      <c r="P22" s="209">
        <f>IF(AND(INDEX('Fiche résultats'!P$9:P$68,$AA22,1)&lt;&gt;"",$X22&lt;&gt;0),INDEX('Fiche résultats'!P$9:P$68,$AA22,1),"")</f>
      </c>
      <c r="Q22" s="398">
        <f>IF(AND(INDEX('Fiche résultats'!Q$9:Q$68,$AA22,1)&lt;&gt;"",$X22&lt;&gt;0),INDEX('Fiche résultats'!Q$9:Q$68,$AA22,1),"")</f>
      </c>
      <c r="R22" s="400">
        <f>IF(AND(INDEX('Fiche résultats'!R$9:R$68,$AA22,1)&lt;&gt;"",$X22&lt;&gt;0),INDEX('Fiche résultats'!R$9:R$68,$AA22,1),"")</f>
      </c>
      <c r="S22" s="400">
        <f>IF(AND(INDEX('Fiche résultats'!S$9:S$68,$AA22,1)&lt;&gt;"",$X22&lt;&gt;0),INDEX('Fiche résultats'!S$9:S$68,$AA22,1),"")</f>
      </c>
      <c r="T22" s="400">
        <f>IF(AND(INDEX('Fiche résultats'!T$9:T$68,$AA22,1)&lt;&gt;"",$X22&lt;&gt;0),INDEX('Fiche résultats'!T$9:T$68,$AA22,1),"")</f>
      </c>
      <c r="U22" s="401">
        <f>IF(AND(INDEX('Fiche résultats'!U$9:U$68,$AA22,1)&lt;&gt;"",$X22&lt;&gt;0),INDEX('Fiche résultats'!U$9:U$68,$AA22,1),"")</f>
      </c>
      <c r="V22" s="402">
        <f>IF(AND(INDEX('Fiche résultats'!V$9:V$68,$AA22,1)&lt;&gt;"",$X22&lt;&gt;0),INDEX('Fiche résultats'!V$9:V$68,$AA22,1),"")</f>
      </c>
      <c r="W22" s="403">
        <f>IF(AND(INDEX('Fiche résultats'!W$9:W$68,$AA22,1)&lt;&gt;"",$X22&lt;&gt;0),INDEX('Fiche résultats'!W$9:W$68,$AA22,1),"")</f>
      </c>
      <c r="X22" s="30">
        <f>INDEX('Fiche résultats'!X$9:X$68,$AA22,1)</f>
        <v>0</v>
      </c>
      <c r="Y22" s="29">
        <f>IF(AND(INDEX('Fiche résultats'!Y$9:Y$68,$AA22,1)&lt;&gt;"",$X22&lt;&gt;0),INDEX('Fiche résultats'!Y$9:Y$68,$AA22,1),"")</f>
      </c>
      <c r="Z22" s="25"/>
      <c r="AA22" s="47">
        <f>MATCH(AB22,'Fiche résultats'!AA$9:AA$68,0)</f>
        <v>1</v>
      </c>
      <c r="AB22" s="41">
        <f t="shared" si="0"/>
        <v>1</v>
      </c>
      <c r="AC22" s="26"/>
    </row>
    <row r="23" spans="1:29" ht="15.75">
      <c r="A23" s="207">
        <f>IF(AND(INDEX('Fiche résultats'!A$9:A$68,$AA23,1)&lt;&gt;"",$X23&lt;&gt;0),INDEX('Fiche résultats'!A$9:A$68,$AA23,1),"")</f>
      </c>
      <c r="B23" s="54">
        <f>IF(AND(INDEX('Fiche résultats'!B$9:B$68,$AA23,1)&lt;&gt;"",$X23&lt;&gt;0),INDEX('Fiche résultats'!B$9:B$68,$AA23,1),"")</f>
      </c>
      <c r="C23" s="398">
        <f>IF(AND(INDEX('Fiche résultats'!C$9:C$68,$AA23,1)&lt;&gt;"",$X23&lt;&gt;0),INDEX('Fiche résultats'!C$9:C$68,$AA23,1),"")</f>
      </c>
      <c r="D23" s="399">
        <f>IF(AND(INDEX('Fiche résultats'!D$9:D$68,$AA23,1)&lt;&gt;"",$X23&lt;&gt;0),INDEX('Fiche résultats'!D$9:D$68,$AA23,1),"")</f>
      </c>
      <c r="E23" s="398">
        <f>IF(AND(INDEX('Fiche résultats'!E$9:E$68,$AA23,1)&lt;&gt;"",$X23&lt;&gt;0),INDEX('Fiche résultats'!E$9:E$68,$AA23,1),"")</f>
      </c>
      <c r="F23" s="400">
        <f>IF(AND(INDEX('Fiche résultats'!F$9:F$68,$AA23,1)&lt;&gt;"",$X23&lt;&gt;0),INDEX('Fiche résultats'!F$9:F$68,$AA23,1),"")</f>
      </c>
      <c r="G23" s="399">
        <f>IF(AND(INDEX('Fiche résultats'!G$9:G$68,$AA23,1)&lt;&gt;"",$X23&lt;&gt;0),INDEX('Fiche résultats'!G$9:G$68,$AA23,1),"")</f>
      </c>
      <c r="H23" s="189">
        <f>IF(AND(INDEX('Fiche résultats'!H$9:H$68,$AA23,1)&lt;&gt;"",$X23&lt;&gt;0),INDEX('Fiche résultats'!H$9:H$68,$AA23,1),"")</f>
      </c>
      <c r="I23" s="211">
        <f>IF(AND(INDEX('Fiche résultats'!I$9:I$68,$AA23,1)&lt;&gt;"",$X23&lt;&gt;0),INDEX('Fiche résultats'!I$9:I$68,$AA23,1),"")</f>
      </c>
      <c r="J23" s="217">
        <f>IF(AND(INDEX('Fiche résultats'!J$9:J$68,$AA23,1)&lt;&gt;"",$X23&lt;&gt;0),INDEX('Fiche résultats'!J$9:J$68,$AA23,1),"")</f>
      </c>
      <c r="K23" s="408">
        <f>IF(AND(INDEX('Fiche résultats'!K$9:K$68,$AA23,1)&lt;&gt;"",$X23&lt;&gt;0),INDEX('Fiche résultats'!K$9:K$68,$AA23,1),"")</f>
      </c>
      <c r="L23" s="409">
        <f>IF(AND(INDEX('Fiche résultats'!L$9:L$68,$AA23,1)&lt;&gt;"",$X23&lt;&gt;0),INDEX('Fiche résultats'!L$9:L$68,$AA23,1),"")</f>
      </c>
      <c r="M23" s="217">
        <f>IF(AND(INDEX('Fiche résultats'!M$9:M$68,$AA23,1)&lt;&gt;"",$X23&lt;&gt;0),INDEX('Fiche résultats'!M$9:M$68,$AA23,1),"")</f>
      </c>
      <c r="N23" s="345">
        <f>IF(AND(INDEX('Fiche résultats'!N$9:N$68,$AA23,1)&lt;&gt;"",$X23&lt;&gt;0),INDEX('Fiche résultats'!N$9:N$68,$AA23,1),"")</f>
      </c>
      <c r="O23" s="346">
        <f>IF(AND(INDEX('Fiche résultats'!O$9:O$68,$AA23,1)&lt;&gt;"",$X23&lt;&gt;0),INDEX('Fiche résultats'!O$9:O$68,$AA23,1),"")</f>
      </c>
      <c r="P23" s="209">
        <f>IF(AND(INDEX('Fiche résultats'!P$9:P$68,$AA23,1)&lt;&gt;"",$X23&lt;&gt;0),INDEX('Fiche résultats'!P$9:P$68,$AA23,1),"")</f>
      </c>
      <c r="Q23" s="398">
        <f>IF(AND(INDEX('Fiche résultats'!Q$9:Q$68,$AA23,1)&lt;&gt;"",$X23&lt;&gt;0),INDEX('Fiche résultats'!Q$9:Q$68,$AA23,1),"")</f>
      </c>
      <c r="R23" s="400">
        <f>IF(AND(INDEX('Fiche résultats'!R$9:R$68,$AA23,1)&lt;&gt;"",$X23&lt;&gt;0),INDEX('Fiche résultats'!R$9:R$68,$AA23,1),"")</f>
      </c>
      <c r="S23" s="400">
        <f>IF(AND(INDEX('Fiche résultats'!S$9:S$68,$AA23,1)&lt;&gt;"",$X23&lt;&gt;0),INDEX('Fiche résultats'!S$9:S$68,$AA23,1),"")</f>
      </c>
      <c r="T23" s="400">
        <f>IF(AND(INDEX('Fiche résultats'!T$9:T$68,$AA23,1)&lt;&gt;"",$X23&lt;&gt;0),INDEX('Fiche résultats'!T$9:T$68,$AA23,1),"")</f>
      </c>
      <c r="U23" s="401">
        <f>IF(AND(INDEX('Fiche résultats'!U$9:U$68,$AA23,1)&lt;&gt;"",$X23&lt;&gt;0),INDEX('Fiche résultats'!U$9:U$68,$AA23,1),"")</f>
      </c>
      <c r="V23" s="402">
        <f>IF(AND(INDEX('Fiche résultats'!V$9:V$68,$AA23,1)&lt;&gt;"",$X23&lt;&gt;0),INDEX('Fiche résultats'!V$9:V$68,$AA23,1),"")</f>
      </c>
      <c r="W23" s="403">
        <f>IF(AND(INDEX('Fiche résultats'!W$9:W$68,$AA23,1)&lt;&gt;"",$X23&lt;&gt;0),INDEX('Fiche résultats'!W$9:W$68,$AA23,1),"")</f>
      </c>
      <c r="X23" s="30">
        <f>INDEX('Fiche résultats'!X$9:X$68,$AA23,1)</f>
        <v>0</v>
      </c>
      <c r="Y23" s="29">
        <f>IF(AND(INDEX('Fiche résultats'!Y$9:Y$68,$AA23,1)&lt;&gt;"",$X23&lt;&gt;0),INDEX('Fiche résultats'!Y$9:Y$68,$AA23,1),"")</f>
      </c>
      <c r="Z23" s="25"/>
      <c r="AA23" s="47">
        <f>MATCH(AB23,'Fiche résultats'!AA$9:AA$68,0)</f>
        <v>1</v>
      </c>
      <c r="AB23" s="41">
        <f t="shared" si="0"/>
        <v>1</v>
      </c>
      <c r="AC23" s="26"/>
    </row>
    <row r="24" spans="1:29" ht="15.75">
      <c r="A24" s="207">
        <f>IF(AND(INDEX('Fiche résultats'!A$9:A$68,$AA24,1)&lt;&gt;"",$X24&lt;&gt;0),INDEX('Fiche résultats'!A$9:A$68,$AA24,1),"")</f>
      </c>
      <c r="B24" s="54">
        <f>IF(AND(INDEX('Fiche résultats'!B$9:B$68,$AA24,1)&lt;&gt;"",$X24&lt;&gt;0),INDEX('Fiche résultats'!B$9:B$68,$AA24,1),"")</f>
      </c>
      <c r="C24" s="398">
        <f>IF(AND(INDEX('Fiche résultats'!C$9:C$68,$AA24,1)&lt;&gt;"",$X24&lt;&gt;0),INDEX('Fiche résultats'!C$9:C$68,$AA24,1),"")</f>
      </c>
      <c r="D24" s="399">
        <f>IF(AND(INDEX('Fiche résultats'!D$9:D$68,$AA24,1)&lt;&gt;"",$X24&lt;&gt;0),INDEX('Fiche résultats'!D$9:D$68,$AA24,1),"")</f>
      </c>
      <c r="E24" s="398">
        <f>IF(AND(INDEX('Fiche résultats'!E$9:E$68,$AA24,1)&lt;&gt;"",$X24&lt;&gt;0),INDEX('Fiche résultats'!E$9:E$68,$AA24,1),"")</f>
      </c>
      <c r="F24" s="400">
        <f>IF(AND(INDEX('Fiche résultats'!F$9:F$68,$AA24,1)&lt;&gt;"",$X24&lt;&gt;0),INDEX('Fiche résultats'!F$9:F$68,$AA24,1),"")</f>
      </c>
      <c r="G24" s="399">
        <f>IF(AND(INDEX('Fiche résultats'!G$9:G$68,$AA24,1)&lt;&gt;"",$X24&lt;&gt;0),INDEX('Fiche résultats'!G$9:G$68,$AA24,1),"")</f>
      </c>
      <c r="H24" s="189">
        <f>IF(AND(INDEX('Fiche résultats'!H$9:H$68,$AA24,1)&lt;&gt;"",$X24&lt;&gt;0),INDEX('Fiche résultats'!H$9:H$68,$AA24,1),"")</f>
      </c>
      <c r="I24" s="211">
        <f>IF(AND(INDEX('Fiche résultats'!I$9:I$68,$AA24,1)&lt;&gt;"",$X24&lt;&gt;0),INDEX('Fiche résultats'!I$9:I$68,$AA24,1),"")</f>
      </c>
      <c r="J24" s="217">
        <f>IF(AND(INDEX('Fiche résultats'!J$9:J$68,$AA24,1)&lt;&gt;"",$X24&lt;&gt;0),INDEX('Fiche résultats'!J$9:J$68,$AA24,1),"")</f>
      </c>
      <c r="K24" s="408">
        <f>IF(AND(INDEX('Fiche résultats'!K$9:K$68,$AA24,1)&lt;&gt;"",$X24&lt;&gt;0),INDEX('Fiche résultats'!K$9:K$68,$AA24,1),"")</f>
      </c>
      <c r="L24" s="409">
        <f>IF(AND(INDEX('Fiche résultats'!L$9:L$68,$AA24,1)&lt;&gt;"",$X24&lt;&gt;0),INDEX('Fiche résultats'!L$9:L$68,$AA24,1),"")</f>
      </c>
      <c r="M24" s="217">
        <f>IF(AND(INDEX('Fiche résultats'!M$9:M$68,$AA24,1)&lt;&gt;"",$X24&lt;&gt;0),INDEX('Fiche résultats'!M$9:M$68,$AA24,1),"")</f>
      </c>
      <c r="N24" s="345">
        <f>IF(AND(INDEX('Fiche résultats'!N$9:N$68,$AA24,1)&lt;&gt;"",$X24&lt;&gt;0),INDEX('Fiche résultats'!N$9:N$68,$AA24,1),"")</f>
      </c>
      <c r="O24" s="346">
        <f>IF(AND(INDEX('Fiche résultats'!O$9:O$68,$AA24,1)&lt;&gt;"",$X24&lt;&gt;0),INDEX('Fiche résultats'!O$9:O$68,$AA24,1),"")</f>
      </c>
      <c r="P24" s="209">
        <f>IF(AND(INDEX('Fiche résultats'!P$9:P$68,$AA24,1)&lt;&gt;"",$X24&lt;&gt;0),INDEX('Fiche résultats'!P$9:P$68,$AA24,1),"")</f>
      </c>
      <c r="Q24" s="398">
        <f>IF(AND(INDEX('Fiche résultats'!Q$9:Q$68,$AA24,1)&lt;&gt;"",$X24&lt;&gt;0),INDEX('Fiche résultats'!Q$9:Q$68,$AA24,1),"")</f>
      </c>
      <c r="R24" s="400">
        <f>IF(AND(INDEX('Fiche résultats'!R$9:R$68,$AA24,1)&lt;&gt;"",$X24&lt;&gt;0),INDEX('Fiche résultats'!R$9:R$68,$AA24,1),"")</f>
      </c>
      <c r="S24" s="400">
        <f>IF(AND(INDEX('Fiche résultats'!S$9:S$68,$AA24,1)&lt;&gt;"",$X24&lt;&gt;0),INDEX('Fiche résultats'!S$9:S$68,$AA24,1),"")</f>
      </c>
      <c r="T24" s="400">
        <f>IF(AND(INDEX('Fiche résultats'!T$9:T$68,$AA24,1)&lt;&gt;"",$X24&lt;&gt;0),INDEX('Fiche résultats'!T$9:T$68,$AA24,1),"")</f>
      </c>
      <c r="U24" s="401">
        <f>IF(AND(INDEX('Fiche résultats'!U$9:U$68,$AA24,1)&lt;&gt;"",$X24&lt;&gt;0),INDEX('Fiche résultats'!U$9:U$68,$AA24,1),"")</f>
      </c>
      <c r="V24" s="402">
        <f>IF(AND(INDEX('Fiche résultats'!V$9:V$68,$AA24,1)&lt;&gt;"",$X24&lt;&gt;0),INDEX('Fiche résultats'!V$9:V$68,$AA24,1),"")</f>
      </c>
      <c r="W24" s="403">
        <f>IF(AND(INDEX('Fiche résultats'!W$9:W$68,$AA24,1)&lt;&gt;"",$X24&lt;&gt;0),INDEX('Fiche résultats'!W$9:W$68,$AA24,1),"")</f>
      </c>
      <c r="X24" s="30">
        <f>INDEX('Fiche résultats'!X$9:X$68,$AA24,1)</f>
        <v>0</v>
      </c>
      <c r="Y24" s="29">
        <f>IF(AND(INDEX('Fiche résultats'!Y$9:Y$68,$AA24,1)&lt;&gt;"",$X24&lt;&gt;0),INDEX('Fiche résultats'!Y$9:Y$68,$AA24,1),"")</f>
      </c>
      <c r="Z24" s="25"/>
      <c r="AA24" s="47">
        <f>MATCH(AB24,'Fiche résultats'!AA$9:AA$68,0)</f>
        <v>1</v>
      </c>
      <c r="AB24" s="41">
        <f t="shared" si="0"/>
        <v>1</v>
      </c>
      <c r="AC24" s="26"/>
    </row>
    <row r="25" spans="1:29" ht="15.75">
      <c r="A25" s="207">
        <f>IF(AND(INDEX('Fiche résultats'!A$9:A$68,$AA25,1)&lt;&gt;"",$X25&lt;&gt;0),INDEX('Fiche résultats'!A$9:A$68,$AA25,1),"")</f>
      </c>
      <c r="B25" s="54">
        <f>IF(AND(INDEX('Fiche résultats'!B$9:B$68,$AA25,1)&lt;&gt;"",$X25&lt;&gt;0),INDEX('Fiche résultats'!B$9:B$68,$AA25,1),"")</f>
      </c>
      <c r="C25" s="398">
        <f>IF(AND(INDEX('Fiche résultats'!C$9:C$68,$AA25,1)&lt;&gt;"",$X25&lt;&gt;0),INDEX('Fiche résultats'!C$9:C$68,$AA25,1),"")</f>
      </c>
      <c r="D25" s="399">
        <f>IF(AND(INDEX('Fiche résultats'!D$9:D$68,$AA25,1)&lt;&gt;"",$X25&lt;&gt;0),INDEX('Fiche résultats'!D$9:D$68,$AA25,1),"")</f>
      </c>
      <c r="E25" s="398">
        <f>IF(AND(INDEX('Fiche résultats'!E$9:E$68,$AA25,1)&lt;&gt;"",$X25&lt;&gt;0),INDEX('Fiche résultats'!E$9:E$68,$AA25,1),"")</f>
      </c>
      <c r="F25" s="400">
        <f>IF(AND(INDEX('Fiche résultats'!F$9:F$68,$AA25,1)&lt;&gt;"",$X25&lt;&gt;0),INDEX('Fiche résultats'!F$9:F$68,$AA25,1),"")</f>
      </c>
      <c r="G25" s="399">
        <f>IF(AND(INDEX('Fiche résultats'!G$9:G$68,$AA25,1)&lt;&gt;"",$X25&lt;&gt;0),INDEX('Fiche résultats'!G$9:G$68,$AA25,1),"")</f>
      </c>
      <c r="H25" s="189">
        <f>IF(AND(INDEX('Fiche résultats'!H$9:H$68,$AA25,1)&lt;&gt;"",$X25&lt;&gt;0),INDEX('Fiche résultats'!H$9:H$68,$AA25,1),"")</f>
      </c>
      <c r="I25" s="211">
        <f>IF(AND(INDEX('Fiche résultats'!I$9:I$68,$AA25,1)&lt;&gt;"",$X25&lt;&gt;0),INDEX('Fiche résultats'!I$9:I$68,$AA25,1),"")</f>
      </c>
      <c r="J25" s="217">
        <f>IF(AND(INDEX('Fiche résultats'!J$9:J$68,$AA25,1)&lt;&gt;"",$X25&lt;&gt;0),INDEX('Fiche résultats'!J$9:J$68,$AA25,1),"")</f>
      </c>
      <c r="K25" s="408">
        <f>IF(AND(INDEX('Fiche résultats'!K$9:K$68,$AA25,1)&lt;&gt;"",$X25&lt;&gt;0),INDEX('Fiche résultats'!K$9:K$68,$AA25,1),"")</f>
      </c>
      <c r="L25" s="409">
        <f>IF(AND(INDEX('Fiche résultats'!L$9:L$68,$AA25,1)&lt;&gt;"",$X25&lt;&gt;0),INDEX('Fiche résultats'!L$9:L$68,$AA25,1),"")</f>
      </c>
      <c r="M25" s="217">
        <f>IF(AND(INDEX('Fiche résultats'!M$9:M$68,$AA25,1)&lt;&gt;"",$X25&lt;&gt;0),INDEX('Fiche résultats'!M$9:M$68,$AA25,1),"")</f>
      </c>
      <c r="N25" s="345">
        <f>IF(AND(INDEX('Fiche résultats'!N$9:N$68,$AA25,1)&lt;&gt;"",$X25&lt;&gt;0),INDEX('Fiche résultats'!N$9:N$68,$AA25,1),"")</f>
      </c>
      <c r="O25" s="346">
        <f>IF(AND(INDEX('Fiche résultats'!O$9:O$68,$AA25,1)&lt;&gt;"",$X25&lt;&gt;0),INDEX('Fiche résultats'!O$9:O$68,$AA25,1),"")</f>
      </c>
      <c r="P25" s="209">
        <f>IF(AND(INDEX('Fiche résultats'!P$9:P$68,$AA25,1)&lt;&gt;"",$X25&lt;&gt;0),INDEX('Fiche résultats'!P$9:P$68,$AA25,1),"")</f>
      </c>
      <c r="Q25" s="398">
        <f>IF(AND(INDEX('Fiche résultats'!Q$9:Q$68,$AA25,1)&lt;&gt;"",$X25&lt;&gt;0),INDEX('Fiche résultats'!Q$9:Q$68,$AA25,1),"")</f>
      </c>
      <c r="R25" s="400">
        <f>IF(AND(INDEX('Fiche résultats'!R$9:R$68,$AA25,1)&lt;&gt;"",$X25&lt;&gt;0),INDEX('Fiche résultats'!R$9:R$68,$AA25,1),"")</f>
      </c>
      <c r="S25" s="400">
        <f>IF(AND(INDEX('Fiche résultats'!S$9:S$68,$AA25,1)&lt;&gt;"",$X25&lt;&gt;0),INDEX('Fiche résultats'!S$9:S$68,$AA25,1),"")</f>
      </c>
      <c r="T25" s="400">
        <f>IF(AND(INDEX('Fiche résultats'!T$9:T$68,$AA25,1)&lt;&gt;"",$X25&lt;&gt;0),INDEX('Fiche résultats'!T$9:T$68,$AA25,1),"")</f>
      </c>
      <c r="U25" s="401">
        <f>IF(AND(INDEX('Fiche résultats'!U$9:U$68,$AA25,1)&lt;&gt;"",$X25&lt;&gt;0),INDEX('Fiche résultats'!U$9:U$68,$AA25,1),"")</f>
      </c>
      <c r="V25" s="402">
        <f>IF(AND(INDEX('Fiche résultats'!V$9:V$68,$AA25,1)&lt;&gt;"",$X25&lt;&gt;0),INDEX('Fiche résultats'!V$9:V$68,$AA25,1),"")</f>
      </c>
      <c r="W25" s="403">
        <f>IF(AND(INDEX('Fiche résultats'!W$9:W$68,$AA25,1)&lt;&gt;"",$X25&lt;&gt;0),INDEX('Fiche résultats'!W$9:W$68,$AA25,1),"")</f>
      </c>
      <c r="X25" s="30">
        <f>INDEX('Fiche résultats'!X$9:X$68,$AA25,1)</f>
        <v>0</v>
      </c>
      <c r="Y25" s="29">
        <f>IF(AND(INDEX('Fiche résultats'!Y$9:Y$68,$AA25,1)&lt;&gt;"",$X25&lt;&gt;0),INDEX('Fiche résultats'!Y$9:Y$68,$AA25,1),"")</f>
      </c>
      <c r="Z25" s="25"/>
      <c r="AA25" s="47">
        <f>MATCH(AB25,'Fiche résultats'!AA$9:AA$68,0)</f>
        <v>1</v>
      </c>
      <c r="AB25" s="41">
        <f t="shared" si="0"/>
        <v>1</v>
      </c>
      <c r="AC25" s="26"/>
    </row>
    <row r="26" spans="1:29" ht="15.75">
      <c r="A26" s="207">
        <f>IF(AND(INDEX('Fiche résultats'!A$9:A$68,$AA26,1)&lt;&gt;"",$X26&lt;&gt;0),INDEX('Fiche résultats'!A$9:A$68,$AA26,1),"")</f>
      </c>
      <c r="B26" s="54">
        <f>IF(AND(INDEX('Fiche résultats'!B$9:B$68,$AA26,1)&lt;&gt;"",$X26&lt;&gt;0),INDEX('Fiche résultats'!B$9:B$68,$AA26,1),"")</f>
      </c>
      <c r="C26" s="398">
        <f>IF(AND(INDEX('Fiche résultats'!C$9:C$68,$AA26,1)&lt;&gt;"",$X26&lt;&gt;0),INDEX('Fiche résultats'!C$9:C$68,$AA26,1),"")</f>
      </c>
      <c r="D26" s="399">
        <f>IF(AND(INDEX('Fiche résultats'!D$9:D$68,$AA26,1)&lt;&gt;"",$X26&lt;&gt;0),INDEX('Fiche résultats'!D$9:D$68,$AA26,1),"")</f>
      </c>
      <c r="E26" s="398">
        <f>IF(AND(INDEX('Fiche résultats'!E$9:E$68,$AA26,1)&lt;&gt;"",$X26&lt;&gt;0),INDEX('Fiche résultats'!E$9:E$68,$AA26,1),"")</f>
      </c>
      <c r="F26" s="400">
        <f>IF(AND(INDEX('Fiche résultats'!F$9:F$68,$AA26,1)&lt;&gt;"",$X26&lt;&gt;0),INDEX('Fiche résultats'!F$9:F$68,$AA26,1),"")</f>
      </c>
      <c r="G26" s="399">
        <f>IF(AND(INDEX('Fiche résultats'!G$9:G$68,$AA26,1)&lt;&gt;"",$X26&lt;&gt;0),INDEX('Fiche résultats'!G$9:G$68,$AA26,1),"")</f>
      </c>
      <c r="H26" s="189">
        <f>IF(AND(INDEX('Fiche résultats'!H$9:H$68,$AA26,1)&lt;&gt;"",$X26&lt;&gt;0),INDEX('Fiche résultats'!H$9:H$68,$AA26,1),"")</f>
      </c>
      <c r="I26" s="211">
        <f>IF(AND(INDEX('Fiche résultats'!I$9:I$68,$AA26,1)&lt;&gt;"",$X26&lt;&gt;0),INDEX('Fiche résultats'!I$9:I$68,$AA26,1),"")</f>
      </c>
      <c r="J26" s="217">
        <f>IF(AND(INDEX('Fiche résultats'!J$9:J$68,$AA26,1)&lt;&gt;"",$X26&lt;&gt;0),INDEX('Fiche résultats'!J$9:J$68,$AA26,1),"")</f>
      </c>
      <c r="K26" s="408">
        <f>IF(AND(INDEX('Fiche résultats'!K$9:K$68,$AA26,1)&lt;&gt;"",$X26&lt;&gt;0),INDEX('Fiche résultats'!K$9:K$68,$AA26,1),"")</f>
      </c>
      <c r="L26" s="409">
        <f>IF(AND(INDEX('Fiche résultats'!L$9:L$68,$AA26,1)&lt;&gt;"",$X26&lt;&gt;0),INDEX('Fiche résultats'!L$9:L$68,$AA26,1),"")</f>
      </c>
      <c r="M26" s="217">
        <f>IF(AND(INDEX('Fiche résultats'!M$9:M$68,$AA26,1)&lt;&gt;"",$X26&lt;&gt;0),INDEX('Fiche résultats'!M$9:M$68,$AA26,1),"")</f>
      </c>
      <c r="N26" s="410">
        <f>IF(AND(INDEX('Fiche résultats'!N$9:N$68,$AA26,1)&lt;&gt;"",$X26&lt;&gt;0),INDEX('Fiche résultats'!N$9:N$68,$AA26,1),"")</f>
      </c>
      <c r="O26" s="411">
        <f>IF(AND(INDEX('Fiche résultats'!O$9:O$68,$AA26,1)&lt;&gt;"",$X26&lt;&gt;0),INDEX('Fiche résultats'!O$9:O$68,$AA26,1),"")</f>
      </c>
      <c r="P26" s="209">
        <f>IF(AND(INDEX('Fiche résultats'!P$9:P$68,$AA26,1)&lt;&gt;"",$X26&lt;&gt;0),INDEX('Fiche résultats'!P$9:P$68,$AA26,1),"")</f>
      </c>
      <c r="Q26" s="398">
        <f>IF(AND(INDEX('Fiche résultats'!Q$9:Q$68,$AA26,1)&lt;&gt;"",$X26&lt;&gt;0),INDEX('Fiche résultats'!Q$9:Q$68,$AA26,1),"")</f>
      </c>
      <c r="R26" s="400">
        <f>IF(AND(INDEX('Fiche résultats'!R$9:R$68,$AA26,1)&lt;&gt;"",$X26&lt;&gt;0),INDEX('Fiche résultats'!R$9:R$68,$AA26,1),"")</f>
      </c>
      <c r="S26" s="400">
        <f>IF(AND(INDEX('Fiche résultats'!S$9:S$68,$AA26,1)&lt;&gt;"",$X26&lt;&gt;0),INDEX('Fiche résultats'!S$9:S$68,$AA26,1),"")</f>
      </c>
      <c r="T26" s="400">
        <f>IF(AND(INDEX('Fiche résultats'!T$9:T$68,$AA26,1)&lt;&gt;"",$X26&lt;&gt;0),INDEX('Fiche résultats'!T$9:T$68,$AA26,1),"")</f>
      </c>
      <c r="U26" s="401">
        <f>IF(AND(INDEX('Fiche résultats'!U$9:U$68,$AA26,1)&lt;&gt;"",$X26&lt;&gt;0),INDEX('Fiche résultats'!U$9:U$68,$AA26,1),"")</f>
      </c>
      <c r="V26" s="402">
        <f>IF(AND(INDEX('Fiche résultats'!V$9:V$68,$AA26,1)&lt;&gt;"",$X26&lt;&gt;0),INDEX('Fiche résultats'!V$9:V$68,$AA26,1),"")</f>
      </c>
      <c r="W26" s="403">
        <f>IF(AND(INDEX('Fiche résultats'!W$9:W$68,$AA26,1)&lt;&gt;"",$X26&lt;&gt;0),INDEX('Fiche résultats'!W$9:W$68,$AA26,1),"")</f>
      </c>
      <c r="X26" s="30">
        <f>INDEX('Fiche résultats'!X$9:X$68,$AA26,1)</f>
        <v>0</v>
      </c>
      <c r="Y26" s="29">
        <f>IF(AND(INDEX('Fiche résultats'!Y$9:Y$68,$AA26,1)&lt;&gt;"",$X26&lt;&gt;0),INDEX('Fiche résultats'!Y$9:Y$68,$AA26,1),"")</f>
      </c>
      <c r="Z26" s="25"/>
      <c r="AA26" s="47">
        <f>MATCH(AB26,'Fiche résultats'!AA$9:AA$68,0)</f>
        <v>1</v>
      </c>
      <c r="AB26" s="41">
        <f t="shared" si="0"/>
        <v>1</v>
      </c>
      <c r="AC26" s="26"/>
    </row>
    <row r="27" spans="1:29" ht="15.75">
      <c r="A27" s="207">
        <f>IF(AND(INDEX('Fiche résultats'!A$9:A$68,$AA27,1)&lt;&gt;"",$X27&lt;&gt;0),INDEX('Fiche résultats'!A$9:A$68,$AA27,1),"")</f>
      </c>
      <c r="B27" s="54">
        <f>IF(AND(INDEX('Fiche résultats'!B$9:B$68,$AA27,1)&lt;&gt;"",$X27&lt;&gt;0),INDEX('Fiche résultats'!B$9:B$68,$AA27,1),"")</f>
      </c>
      <c r="C27" s="398">
        <f>IF(AND(INDEX('Fiche résultats'!C$9:C$68,$AA27,1)&lt;&gt;"",$X27&lt;&gt;0),INDEX('Fiche résultats'!C$9:C$68,$AA27,1),"")</f>
      </c>
      <c r="D27" s="399">
        <f>IF(AND(INDEX('Fiche résultats'!D$9:D$68,$AA27,1)&lt;&gt;"",$X27&lt;&gt;0),INDEX('Fiche résultats'!D$9:D$68,$AA27,1),"")</f>
      </c>
      <c r="E27" s="398">
        <f>IF(AND(INDEX('Fiche résultats'!E$9:E$68,$AA27,1)&lt;&gt;"",$X27&lt;&gt;0),INDEX('Fiche résultats'!E$9:E$68,$AA27,1),"")</f>
      </c>
      <c r="F27" s="400">
        <f>IF(AND(INDEX('Fiche résultats'!F$9:F$68,$AA27,1)&lt;&gt;"",$X27&lt;&gt;0),INDEX('Fiche résultats'!F$9:F$68,$AA27,1),"")</f>
      </c>
      <c r="G27" s="399">
        <f>IF(AND(INDEX('Fiche résultats'!G$9:G$68,$AA27,1)&lt;&gt;"",$X27&lt;&gt;0),INDEX('Fiche résultats'!G$9:G$68,$AA27,1),"")</f>
      </c>
      <c r="H27" s="189">
        <f>IF(AND(INDEX('Fiche résultats'!H$9:H$68,$AA27,1)&lt;&gt;"",$X27&lt;&gt;0),INDEX('Fiche résultats'!H$9:H$68,$AA27,1),"")</f>
      </c>
      <c r="I27" s="211">
        <f>IF(AND(INDEX('Fiche résultats'!I$9:I$68,$AA27,1)&lt;&gt;"",$X27&lt;&gt;0),INDEX('Fiche résultats'!I$9:I$68,$AA27,1),"")</f>
      </c>
      <c r="J27" s="217">
        <f>IF(AND(INDEX('Fiche résultats'!J$9:J$68,$AA27,1)&lt;&gt;"",$X27&lt;&gt;0),INDEX('Fiche résultats'!J$9:J$68,$AA27,1),"")</f>
      </c>
      <c r="K27" s="408">
        <f>IF(AND(INDEX('Fiche résultats'!K$9:K$68,$AA27,1)&lt;&gt;"",$X27&lt;&gt;0),INDEX('Fiche résultats'!K$9:K$68,$AA27,1),"")</f>
      </c>
      <c r="L27" s="409">
        <f>IF(AND(INDEX('Fiche résultats'!L$9:L$68,$AA27,1)&lt;&gt;"",$X27&lt;&gt;0),INDEX('Fiche résultats'!L$9:L$68,$AA27,1),"")</f>
      </c>
      <c r="M27" s="217">
        <f>IF(AND(INDEX('Fiche résultats'!M$9:M$68,$AA27,1)&lt;&gt;"",$X27&lt;&gt;0),INDEX('Fiche résultats'!M$9:M$68,$AA27,1),"")</f>
      </c>
      <c r="N27" s="410">
        <f>IF(AND(INDEX('Fiche résultats'!N$9:N$68,$AA27,1)&lt;&gt;"",$X27&lt;&gt;0),INDEX('Fiche résultats'!N$9:N$68,$AA27,1),"")</f>
      </c>
      <c r="O27" s="411">
        <f>IF(AND(INDEX('Fiche résultats'!O$9:O$68,$AA27,1)&lt;&gt;"",$X27&lt;&gt;0),INDEX('Fiche résultats'!O$9:O$68,$AA27,1),"")</f>
      </c>
      <c r="P27" s="209">
        <f>IF(AND(INDEX('Fiche résultats'!P$9:P$68,$AA27,1)&lt;&gt;"",$X27&lt;&gt;0),INDEX('Fiche résultats'!P$9:P$68,$AA27,1),"")</f>
      </c>
      <c r="Q27" s="398">
        <f>IF(AND(INDEX('Fiche résultats'!Q$9:Q$68,$AA27,1)&lt;&gt;"",$X27&lt;&gt;0),INDEX('Fiche résultats'!Q$9:Q$68,$AA27,1),"")</f>
      </c>
      <c r="R27" s="400">
        <f>IF(AND(INDEX('Fiche résultats'!R$9:R$68,$AA27,1)&lt;&gt;"",$X27&lt;&gt;0),INDEX('Fiche résultats'!R$9:R$68,$AA27,1),"")</f>
      </c>
      <c r="S27" s="400">
        <f>IF(AND(INDEX('Fiche résultats'!S$9:S$68,$AA27,1)&lt;&gt;"",$X27&lt;&gt;0),INDEX('Fiche résultats'!S$9:S$68,$AA27,1),"")</f>
      </c>
      <c r="T27" s="400">
        <f>IF(AND(INDEX('Fiche résultats'!T$9:T$68,$AA27,1)&lt;&gt;"",$X27&lt;&gt;0),INDEX('Fiche résultats'!T$9:T$68,$AA27,1),"")</f>
      </c>
      <c r="U27" s="401">
        <f>IF(AND(INDEX('Fiche résultats'!U$9:U$68,$AA27,1)&lt;&gt;"",$X27&lt;&gt;0),INDEX('Fiche résultats'!U$9:U$68,$AA27,1),"")</f>
      </c>
      <c r="V27" s="402">
        <f>IF(AND(INDEX('Fiche résultats'!V$9:V$68,$AA27,1)&lt;&gt;"",$X27&lt;&gt;0),INDEX('Fiche résultats'!V$9:V$68,$AA27,1),"")</f>
      </c>
      <c r="W27" s="403">
        <f>IF(AND(INDEX('Fiche résultats'!W$9:W$68,$AA27,1)&lt;&gt;"",$X27&lt;&gt;0),INDEX('Fiche résultats'!W$9:W$68,$AA27,1),"")</f>
      </c>
      <c r="X27" s="30">
        <f>INDEX('Fiche résultats'!X$9:X$68,$AA27,1)</f>
        <v>0</v>
      </c>
      <c r="Y27" s="29">
        <f>IF(AND(INDEX('Fiche résultats'!Y$9:Y$68,$AA27,1)&lt;&gt;"",$X27&lt;&gt;0),INDEX('Fiche résultats'!Y$9:Y$68,$AA27,1),"")</f>
      </c>
      <c r="Z27" s="25"/>
      <c r="AA27" s="47">
        <f>MATCH(AB27,'Fiche résultats'!AA$9:AA$68,0)</f>
        <v>1</v>
      </c>
      <c r="AB27" s="41">
        <f t="shared" si="0"/>
        <v>1</v>
      </c>
      <c r="AC27" s="26"/>
    </row>
    <row r="28" spans="1:29" ht="15.75">
      <c r="A28" s="207">
        <f>IF(AND(INDEX('Fiche résultats'!A$9:A$68,$AA28,1)&lt;&gt;"",$X28&lt;&gt;0),INDEX('Fiche résultats'!A$9:A$68,$AA28,1),"")</f>
      </c>
      <c r="B28" s="54">
        <f>IF(AND(INDEX('Fiche résultats'!B$9:B$68,$AA28,1)&lt;&gt;"",$X28&lt;&gt;0),INDEX('Fiche résultats'!B$9:B$68,$AA28,1),"")</f>
      </c>
      <c r="C28" s="398">
        <f>IF(AND(INDEX('Fiche résultats'!C$9:C$68,$AA28,1)&lt;&gt;"",$X28&lt;&gt;0),INDEX('Fiche résultats'!C$9:C$68,$AA28,1),"")</f>
      </c>
      <c r="D28" s="399">
        <f>IF(AND(INDEX('Fiche résultats'!D$9:D$68,$AA28,1)&lt;&gt;"",$X28&lt;&gt;0),INDEX('Fiche résultats'!D$9:D$68,$AA28,1),"")</f>
      </c>
      <c r="E28" s="398">
        <f>IF(AND(INDEX('Fiche résultats'!E$9:E$68,$AA28,1)&lt;&gt;"",$X28&lt;&gt;0),INDEX('Fiche résultats'!E$9:E$68,$AA28,1),"")</f>
      </c>
      <c r="F28" s="400">
        <f>IF(AND(INDEX('Fiche résultats'!F$9:F$68,$AA28,1)&lt;&gt;"",$X28&lt;&gt;0),INDEX('Fiche résultats'!F$9:F$68,$AA28,1),"")</f>
      </c>
      <c r="G28" s="399">
        <f>IF(AND(INDEX('Fiche résultats'!G$9:G$68,$AA28,1)&lt;&gt;"",$X28&lt;&gt;0),INDEX('Fiche résultats'!G$9:G$68,$AA28,1),"")</f>
      </c>
      <c r="H28" s="189">
        <f>IF(AND(INDEX('Fiche résultats'!H$9:H$68,$AA28,1)&lt;&gt;"",$X28&lt;&gt;0),INDEX('Fiche résultats'!H$9:H$68,$AA28,1),"")</f>
      </c>
      <c r="I28" s="211">
        <f>IF(AND(INDEX('Fiche résultats'!I$9:I$68,$AA28,1)&lt;&gt;"",$X28&lt;&gt;0),INDEX('Fiche résultats'!I$9:I$68,$AA28,1),"")</f>
      </c>
      <c r="J28" s="217">
        <f>IF(AND(INDEX('Fiche résultats'!J$9:J$68,$AA28,1)&lt;&gt;"",$X28&lt;&gt;0),INDEX('Fiche résultats'!J$9:J$68,$AA28,1),"")</f>
      </c>
      <c r="K28" s="408">
        <f>IF(AND(INDEX('Fiche résultats'!K$9:K$68,$AA28,1)&lt;&gt;"",$X28&lt;&gt;0),INDEX('Fiche résultats'!K$9:K$68,$AA28,1),"")</f>
      </c>
      <c r="L28" s="409">
        <f>IF(AND(INDEX('Fiche résultats'!L$9:L$68,$AA28,1)&lt;&gt;"",$X28&lt;&gt;0),INDEX('Fiche résultats'!L$9:L$68,$AA28,1),"")</f>
      </c>
      <c r="M28" s="217">
        <f>IF(AND(INDEX('Fiche résultats'!M$9:M$68,$AA28,1)&lt;&gt;"",$X28&lt;&gt;0),INDEX('Fiche résultats'!M$9:M$68,$AA28,1),"")</f>
      </c>
      <c r="N28" s="410">
        <f>IF(AND(INDEX('Fiche résultats'!N$9:N$68,$AA28,1)&lt;&gt;"",$X28&lt;&gt;0),INDEX('Fiche résultats'!N$9:N$68,$AA28,1),"")</f>
      </c>
      <c r="O28" s="411">
        <f>IF(AND(INDEX('Fiche résultats'!O$9:O$68,$AA28,1)&lt;&gt;"",$X28&lt;&gt;0),INDEX('Fiche résultats'!O$9:O$68,$AA28,1),"")</f>
      </c>
      <c r="P28" s="209">
        <f>IF(AND(INDEX('Fiche résultats'!P$9:P$68,$AA28,1)&lt;&gt;"",$X28&lt;&gt;0),INDEX('Fiche résultats'!P$9:P$68,$AA28,1),"")</f>
      </c>
      <c r="Q28" s="398">
        <f>IF(AND(INDEX('Fiche résultats'!Q$9:Q$68,$AA28,1)&lt;&gt;"",$X28&lt;&gt;0),INDEX('Fiche résultats'!Q$9:Q$68,$AA28,1),"")</f>
      </c>
      <c r="R28" s="400">
        <f>IF(AND(INDEX('Fiche résultats'!R$9:R$68,$AA28,1)&lt;&gt;"",$X28&lt;&gt;0),INDEX('Fiche résultats'!R$9:R$68,$AA28,1),"")</f>
      </c>
      <c r="S28" s="400">
        <f>IF(AND(INDEX('Fiche résultats'!S$9:S$68,$AA28,1)&lt;&gt;"",$X28&lt;&gt;0),INDEX('Fiche résultats'!S$9:S$68,$AA28,1),"")</f>
      </c>
      <c r="T28" s="400">
        <f>IF(AND(INDEX('Fiche résultats'!T$9:T$68,$AA28,1)&lt;&gt;"",$X28&lt;&gt;0),INDEX('Fiche résultats'!T$9:T$68,$AA28,1),"")</f>
      </c>
      <c r="U28" s="401">
        <f>IF(AND(INDEX('Fiche résultats'!U$9:U$68,$AA28,1)&lt;&gt;"",$X28&lt;&gt;0),INDEX('Fiche résultats'!U$9:U$68,$AA28,1),"")</f>
      </c>
      <c r="V28" s="402">
        <f>IF(AND(INDEX('Fiche résultats'!V$9:V$68,$AA28,1)&lt;&gt;"",$X28&lt;&gt;0),INDEX('Fiche résultats'!V$9:V$68,$AA28,1),"")</f>
      </c>
      <c r="W28" s="403">
        <f>IF(AND(INDEX('Fiche résultats'!W$9:W$68,$AA28,1)&lt;&gt;"",$X28&lt;&gt;0),INDEX('Fiche résultats'!W$9:W$68,$AA28,1),"")</f>
      </c>
      <c r="X28" s="30">
        <f>INDEX('Fiche résultats'!X$9:X$68,$AA28,1)</f>
        <v>0</v>
      </c>
      <c r="Y28" s="29">
        <f>IF(AND(INDEX('Fiche résultats'!Y$9:Y$68,$AA28,1)&lt;&gt;"",$X28&lt;&gt;0),INDEX('Fiche résultats'!Y$9:Y$68,$AA28,1),"")</f>
      </c>
      <c r="Z28" s="25"/>
      <c r="AA28" s="47">
        <f>MATCH(AB28,'Fiche résultats'!AA$9:AA$68,0)</f>
        <v>1</v>
      </c>
      <c r="AB28" s="41">
        <f t="shared" si="0"/>
        <v>1</v>
      </c>
      <c r="AC28" s="26"/>
    </row>
    <row r="29" spans="1:29" ht="15.75">
      <c r="A29" s="207">
        <f>IF(AND(INDEX('Fiche résultats'!A$9:A$68,$AA29,1)&lt;&gt;"",$X29&lt;&gt;0),INDEX('Fiche résultats'!A$9:A$68,$AA29,1),"")</f>
      </c>
      <c r="B29" s="54">
        <f>IF(AND(INDEX('Fiche résultats'!B$9:B$68,$AA29,1)&lt;&gt;"",$X29&lt;&gt;0),INDEX('Fiche résultats'!B$9:B$68,$AA29,1),"")</f>
      </c>
      <c r="C29" s="398">
        <f>IF(AND(INDEX('Fiche résultats'!C$9:C$68,$AA29,1)&lt;&gt;"",$X29&lt;&gt;0),INDEX('Fiche résultats'!C$9:C$68,$AA29,1),"")</f>
      </c>
      <c r="D29" s="399">
        <f>IF(AND(INDEX('Fiche résultats'!D$9:D$68,$AA29,1)&lt;&gt;"",$X29&lt;&gt;0),INDEX('Fiche résultats'!D$9:D$68,$AA29,1),"")</f>
      </c>
      <c r="E29" s="398">
        <f>IF(AND(INDEX('Fiche résultats'!E$9:E$68,$AA29,1)&lt;&gt;"",$X29&lt;&gt;0),INDEX('Fiche résultats'!E$9:E$68,$AA29,1),"")</f>
      </c>
      <c r="F29" s="400">
        <f>IF(AND(INDEX('Fiche résultats'!F$9:F$68,$AA29,1)&lt;&gt;"",$X29&lt;&gt;0),INDEX('Fiche résultats'!F$9:F$68,$AA29,1),"")</f>
      </c>
      <c r="G29" s="399">
        <f>IF(AND(INDEX('Fiche résultats'!G$9:G$68,$AA29,1)&lt;&gt;"",$X29&lt;&gt;0),INDEX('Fiche résultats'!G$9:G$68,$AA29,1),"")</f>
      </c>
      <c r="H29" s="189">
        <f>IF(AND(INDEX('Fiche résultats'!H$9:H$68,$AA29,1)&lt;&gt;"",$X29&lt;&gt;0),INDEX('Fiche résultats'!H$9:H$68,$AA29,1),"")</f>
      </c>
      <c r="I29" s="211">
        <f>IF(AND(INDEX('Fiche résultats'!I$9:I$68,$AA29,1)&lt;&gt;"",$X29&lt;&gt;0),INDEX('Fiche résultats'!I$9:I$68,$AA29,1),"")</f>
      </c>
      <c r="J29" s="217">
        <f>IF(AND(INDEX('Fiche résultats'!J$9:J$68,$AA29,1)&lt;&gt;"",$X29&lt;&gt;0),INDEX('Fiche résultats'!J$9:J$68,$AA29,1),"")</f>
      </c>
      <c r="K29" s="408">
        <f>IF(AND(INDEX('Fiche résultats'!K$9:K$68,$AA29,1)&lt;&gt;"",$X29&lt;&gt;0),INDEX('Fiche résultats'!K$9:K$68,$AA29,1),"")</f>
      </c>
      <c r="L29" s="409">
        <f>IF(AND(INDEX('Fiche résultats'!L$9:L$68,$AA29,1)&lt;&gt;"",$X29&lt;&gt;0),INDEX('Fiche résultats'!L$9:L$68,$AA29,1),"")</f>
      </c>
      <c r="M29" s="217">
        <f>IF(AND(INDEX('Fiche résultats'!M$9:M$68,$AA29,1)&lt;&gt;"",$X29&lt;&gt;0),INDEX('Fiche résultats'!M$9:M$68,$AA29,1),"")</f>
      </c>
      <c r="N29" s="410">
        <f>IF(AND(INDEX('Fiche résultats'!N$9:N$68,$AA29,1)&lt;&gt;"",$X29&lt;&gt;0),INDEX('Fiche résultats'!N$9:N$68,$AA29,1),"")</f>
      </c>
      <c r="O29" s="411">
        <f>IF(AND(INDEX('Fiche résultats'!O$9:O$68,$AA29,1)&lt;&gt;"",$X29&lt;&gt;0),INDEX('Fiche résultats'!O$9:O$68,$AA29,1),"")</f>
      </c>
      <c r="P29" s="209">
        <f>IF(AND(INDEX('Fiche résultats'!P$9:P$68,$AA29,1)&lt;&gt;"",$X29&lt;&gt;0),INDEX('Fiche résultats'!P$9:P$68,$AA29,1),"")</f>
      </c>
      <c r="Q29" s="398">
        <f>IF(AND(INDEX('Fiche résultats'!Q$9:Q$68,$AA29,1)&lt;&gt;"",$X29&lt;&gt;0),INDEX('Fiche résultats'!Q$9:Q$68,$AA29,1),"")</f>
      </c>
      <c r="R29" s="400">
        <f>IF(AND(INDEX('Fiche résultats'!R$9:R$68,$AA29,1)&lt;&gt;"",$X29&lt;&gt;0),INDEX('Fiche résultats'!R$9:R$68,$AA29,1),"")</f>
      </c>
      <c r="S29" s="400">
        <f>IF(AND(INDEX('Fiche résultats'!S$9:S$68,$AA29,1)&lt;&gt;"",$X29&lt;&gt;0),INDEX('Fiche résultats'!S$9:S$68,$AA29,1),"")</f>
      </c>
      <c r="T29" s="400">
        <f>IF(AND(INDEX('Fiche résultats'!T$9:T$68,$AA29,1)&lt;&gt;"",$X29&lt;&gt;0),INDEX('Fiche résultats'!T$9:T$68,$AA29,1),"")</f>
      </c>
      <c r="U29" s="401">
        <f>IF(AND(INDEX('Fiche résultats'!U$9:U$68,$AA29,1)&lt;&gt;"",$X29&lt;&gt;0),INDEX('Fiche résultats'!U$9:U$68,$AA29,1),"")</f>
      </c>
      <c r="V29" s="402">
        <f>IF(AND(INDEX('Fiche résultats'!V$9:V$68,$AA29,1)&lt;&gt;"",$X29&lt;&gt;0),INDEX('Fiche résultats'!V$9:V$68,$AA29,1),"")</f>
      </c>
      <c r="W29" s="403">
        <f>IF(AND(INDEX('Fiche résultats'!W$9:W$68,$AA29,1)&lt;&gt;"",$X29&lt;&gt;0),INDEX('Fiche résultats'!W$9:W$68,$AA29,1),"")</f>
      </c>
      <c r="X29" s="30">
        <f>INDEX('Fiche résultats'!X$9:X$68,$AA29,1)</f>
        <v>0</v>
      </c>
      <c r="Y29" s="29">
        <f>IF(AND(INDEX('Fiche résultats'!Y$9:Y$68,$AA29,1)&lt;&gt;"",$X29&lt;&gt;0),INDEX('Fiche résultats'!Y$9:Y$68,$AA29,1),"")</f>
      </c>
      <c r="Z29" s="25"/>
      <c r="AA29" s="47">
        <f>MATCH(AB29,'Fiche résultats'!AA$9:AA$68,0)</f>
        <v>1</v>
      </c>
      <c r="AB29" s="41">
        <f t="shared" si="0"/>
        <v>1</v>
      </c>
      <c r="AC29" s="26"/>
    </row>
    <row r="30" spans="1:29" ht="15.75">
      <c r="A30" s="207">
        <f>IF(AND(INDEX('Fiche résultats'!A$9:A$68,$AA30,1)&lt;&gt;"",$X30&lt;&gt;0),INDEX('Fiche résultats'!A$9:A$68,$AA30,1),"")</f>
      </c>
      <c r="B30" s="54">
        <f>IF(AND(INDEX('Fiche résultats'!B$9:B$68,$AA30,1)&lt;&gt;"",$X30&lt;&gt;0),INDEX('Fiche résultats'!B$9:B$68,$AA30,1),"")</f>
      </c>
      <c r="C30" s="398">
        <f>IF(AND(INDEX('Fiche résultats'!C$9:C$68,$AA30,1)&lt;&gt;"",$X30&lt;&gt;0),INDEX('Fiche résultats'!C$9:C$68,$AA30,1),"")</f>
      </c>
      <c r="D30" s="399">
        <f>IF(AND(INDEX('Fiche résultats'!D$9:D$68,$AA30,1)&lt;&gt;"",$X30&lt;&gt;0),INDEX('Fiche résultats'!D$9:D$68,$AA30,1),"")</f>
      </c>
      <c r="E30" s="398">
        <f>IF(AND(INDEX('Fiche résultats'!E$9:E$68,$AA30,1)&lt;&gt;"",$X30&lt;&gt;0),INDEX('Fiche résultats'!E$9:E$68,$AA30,1),"")</f>
      </c>
      <c r="F30" s="400">
        <f>IF(AND(INDEX('Fiche résultats'!F$9:F$68,$AA30,1)&lt;&gt;"",$X30&lt;&gt;0),INDEX('Fiche résultats'!F$9:F$68,$AA30,1),"")</f>
      </c>
      <c r="G30" s="399">
        <f>IF(AND(INDEX('Fiche résultats'!G$9:G$68,$AA30,1)&lt;&gt;"",$X30&lt;&gt;0),INDEX('Fiche résultats'!G$9:G$68,$AA30,1),"")</f>
      </c>
      <c r="H30" s="189">
        <f>IF(AND(INDEX('Fiche résultats'!H$9:H$68,$AA30,1)&lt;&gt;"",$X30&lt;&gt;0),INDEX('Fiche résultats'!H$9:H$68,$AA30,1),"")</f>
      </c>
      <c r="I30" s="211">
        <f>IF(AND(INDEX('Fiche résultats'!I$9:I$68,$AA30,1)&lt;&gt;"",$X30&lt;&gt;0),INDEX('Fiche résultats'!I$9:I$68,$AA30,1),"")</f>
      </c>
      <c r="J30" s="217">
        <f>IF(AND(INDEX('Fiche résultats'!J$9:J$68,$AA30,1)&lt;&gt;"",$X30&lt;&gt;0),INDEX('Fiche résultats'!J$9:J$68,$AA30,1),"")</f>
      </c>
      <c r="K30" s="408">
        <f>IF(AND(INDEX('Fiche résultats'!K$9:K$68,$AA30,1)&lt;&gt;"",$X30&lt;&gt;0),INDEX('Fiche résultats'!K$9:K$68,$AA30,1),"")</f>
      </c>
      <c r="L30" s="409">
        <f>IF(AND(INDEX('Fiche résultats'!L$9:L$68,$AA30,1)&lt;&gt;"",$X30&lt;&gt;0),INDEX('Fiche résultats'!L$9:L$68,$AA30,1),"")</f>
      </c>
      <c r="M30" s="217">
        <f>IF(AND(INDEX('Fiche résultats'!M$9:M$68,$AA30,1)&lt;&gt;"",$X30&lt;&gt;0),INDEX('Fiche résultats'!M$9:M$68,$AA30,1),"")</f>
      </c>
      <c r="N30" s="410">
        <f>IF(AND(INDEX('Fiche résultats'!N$9:N$68,$AA30,1)&lt;&gt;"",$X30&lt;&gt;0),INDEX('Fiche résultats'!N$9:N$68,$AA30,1),"")</f>
      </c>
      <c r="O30" s="411">
        <f>IF(AND(INDEX('Fiche résultats'!O$9:O$68,$AA30,1)&lt;&gt;"",$X30&lt;&gt;0),INDEX('Fiche résultats'!O$9:O$68,$AA30,1),"")</f>
      </c>
      <c r="P30" s="209">
        <f>IF(AND(INDEX('Fiche résultats'!P$9:P$68,$AA30,1)&lt;&gt;"",$X30&lt;&gt;0),INDEX('Fiche résultats'!P$9:P$68,$AA30,1),"")</f>
      </c>
      <c r="Q30" s="398">
        <f>IF(AND(INDEX('Fiche résultats'!Q$9:Q$68,$AA30,1)&lt;&gt;"",$X30&lt;&gt;0),INDEX('Fiche résultats'!Q$9:Q$68,$AA30,1),"")</f>
      </c>
      <c r="R30" s="400">
        <f>IF(AND(INDEX('Fiche résultats'!R$9:R$68,$AA30,1)&lt;&gt;"",$X30&lt;&gt;0),INDEX('Fiche résultats'!R$9:R$68,$AA30,1),"")</f>
      </c>
      <c r="S30" s="400">
        <f>IF(AND(INDEX('Fiche résultats'!S$9:S$68,$AA30,1)&lt;&gt;"",$X30&lt;&gt;0),INDEX('Fiche résultats'!S$9:S$68,$AA30,1),"")</f>
      </c>
      <c r="T30" s="400">
        <f>IF(AND(INDEX('Fiche résultats'!T$9:T$68,$AA30,1)&lt;&gt;"",$X30&lt;&gt;0),INDEX('Fiche résultats'!T$9:T$68,$AA30,1),"")</f>
      </c>
      <c r="U30" s="401">
        <f>IF(AND(INDEX('Fiche résultats'!U$9:U$68,$AA30,1)&lt;&gt;"",$X30&lt;&gt;0),INDEX('Fiche résultats'!U$9:U$68,$AA30,1),"")</f>
      </c>
      <c r="V30" s="402">
        <f>IF(AND(INDEX('Fiche résultats'!V$9:V$68,$AA30,1)&lt;&gt;"",$X30&lt;&gt;0),INDEX('Fiche résultats'!V$9:V$68,$AA30,1),"")</f>
      </c>
      <c r="W30" s="403">
        <f>IF(AND(INDEX('Fiche résultats'!W$9:W$68,$AA30,1)&lt;&gt;"",$X30&lt;&gt;0),INDEX('Fiche résultats'!W$9:W$68,$AA30,1),"")</f>
      </c>
      <c r="X30" s="30">
        <f>INDEX('Fiche résultats'!X$9:X$68,$AA30,1)</f>
        <v>0</v>
      </c>
      <c r="Y30" s="29">
        <f>IF(AND(INDEX('Fiche résultats'!Y$9:Y$68,$AA30,1)&lt;&gt;"",$X30&lt;&gt;0),INDEX('Fiche résultats'!Y$9:Y$68,$AA30,1),"")</f>
      </c>
      <c r="Z30" s="25"/>
      <c r="AA30" s="47">
        <f>MATCH(AB30,'Fiche résultats'!AA$9:AA$68,0)</f>
        <v>1</v>
      </c>
      <c r="AB30" s="41">
        <f t="shared" si="0"/>
        <v>1</v>
      </c>
      <c r="AC30" s="26"/>
    </row>
    <row r="31" spans="1:29" ht="15.75">
      <c r="A31" s="207">
        <f>IF(AND(INDEX('Fiche résultats'!A$9:A$68,$AA31,1)&lt;&gt;"",$X31&lt;&gt;0),INDEX('Fiche résultats'!A$9:A$68,$AA31,1),"")</f>
      </c>
      <c r="B31" s="54">
        <f>IF(AND(INDEX('Fiche résultats'!B$9:B$68,$AA31,1)&lt;&gt;"",$X31&lt;&gt;0),INDEX('Fiche résultats'!B$9:B$68,$AA31,1),"")</f>
      </c>
      <c r="C31" s="398">
        <f>IF(AND(INDEX('Fiche résultats'!C$9:C$68,$AA31,1)&lt;&gt;"",$X31&lt;&gt;0),INDEX('Fiche résultats'!C$9:C$68,$AA31,1),"")</f>
      </c>
      <c r="D31" s="399">
        <f>IF(AND(INDEX('Fiche résultats'!D$9:D$68,$AA31,1)&lt;&gt;"",$X31&lt;&gt;0),INDEX('Fiche résultats'!D$9:D$68,$AA31,1),"")</f>
      </c>
      <c r="E31" s="398">
        <f>IF(AND(INDEX('Fiche résultats'!E$9:E$68,$AA31,1)&lt;&gt;"",$X31&lt;&gt;0),INDEX('Fiche résultats'!E$9:E$68,$AA31,1),"")</f>
      </c>
      <c r="F31" s="400">
        <f>IF(AND(INDEX('Fiche résultats'!F$9:F$68,$AA31,1)&lt;&gt;"",$X31&lt;&gt;0),INDEX('Fiche résultats'!F$9:F$68,$AA31,1),"")</f>
      </c>
      <c r="G31" s="399">
        <f>IF(AND(INDEX('Fiche résultats'!G$9:G$68,$AA31,1)&lt;&gt;"",$X31&lt;&gt;0),INDEX('Fiche résultats'!G$9:G$68,$AA31,1),"")</f>
      </c>
      <c r="H31" s="189">
        <f>IF(AND(INDEX('Fiche résultats'!H$9:H$68,$AA31,1)&lt;&gt;"",$X31&lt;&gt;0),INDEX('Fiche résultats'!H$9:H$68,$AA31,1),"")</f>
      </c>
      <c r="I31" s="211">
        <f>IF(AND(INDEX('Fiche résultats'!I$9:I$68,$AA31,1)&lt;&gt;"",$X31&lt;&gt;0),INDEX('Fiche résultats'!I$9:I$68,$AA31,1),"")</f>
      </c>
      <c r="J31" s="217">
        <f>IF(AND(INDEX('Fiche résultats'!J$9:J$68,$AA31,1)&lt;&gt;"",$X31&lt;&gt;0),INDEX('Fiche résultats'!J$9:J$68,$AA31,1),"")</f>
      </c>
      <c r="K31" s="408">
        <f>IF(AND(INDEX('Fiche résultats'!K$9:K$68,$AA31,1)&lt;&gt;"",$X31&lt;&gt;0),INDEX('Fiche résultats'!K$9:K$68,$AA31,1),"")</f>
      </c>
      <c r="L31" s="409">
        <f>IF(AND(INDEX('Fiche résultats'!L$9:L$68,$AA31,1)&lt;&gt;"",$X31&lt;&gt;0),INDEX('Fiche résultats'!L$9:L$68,$AA31,1),"")</f>
      </c>
      <c r="M31" s="217">
        <f>IF(AND(INDEX('Fiche résultats'!M$9:M$68,$AA31,1)&lt;&gt;"",$X31&lt;&gt;0),INDEX('Fiche résultats'!M$9:M$68,$AA31,1),"")</f>
      </c>
      <c r="N31" s="410">
        <f>IF(AND(INDEX('Fiche résultats'!N$9:N$68,$AA31,1)&lt;&gt;"",$X31&lt;&gt;0),INDEX('Fiche résultats'!N$9:N$68,$AA31,1),"")</f>
      </c>
      <c r="O31" s="411">
        <f>IF(AND(INDEX('Fiche résultats'!O$9:O$68,$AA31,1)&lt;&gt;"",$X31&lt;&gt;0),INDEX('Fiche résultats'!O$9:O$68,$AA31,1),"")</f>
      </c>
      <c r="P31" s="209">
        <f>IF(AND(INDEX('Fiche résultats'!P$9:P$68,$AA31,1)&lt;&gt;"",$X31&lt;&gt;0),INDEX('Fiche résultats'!P$9:P$68,$AA31,1),"")</f>
      </c>
      <c r="Q31" s="398">
        <f>IF(AND(INDEX('Fiche résultats'!Q$9:Q$68,$AA31,1)&lt;&gt;"",$X31&lt;&gt;0),INDEX('Fiche résultats'!Q$9:Q$68,$AA31,1),"")</f>
      </c>
      <c r="R31" s="400">
        <f>IF(AND(INDEX('Fiche résultats'!R$9:R$68,$AA31,1)&lt;&gt;"",$X31&lt;&gt;0),INDEX('Fiche résultats'!R$9:R$68,$AA31,1),"")</f>
      </c>
      <c r="S31" s="400">
        <f>IF(AND(INDEX('Fiche résultats'!S$9:S$68,$AA31,1)&lt;&gt;"",$X31&lt;&gt;0),INDEX('Fiche résultats'!S$9:S$68,$AA31,1),"")</f>
      </c>
      <c r="T31" s="400">
        <f>IF(AND(INDEX('Fiche résultats'!T$9:T$68,$AA31,1)&lt;&gt;"",$X31&lt;&gt;0),INDEX('Fiche résultats'!T$9:T$68,$AA31,1),"")</f>
      </c>
      <c r="U31" s="401">
        <f>IF(AND(INDEX('Fiche résultats'!U$9:U$68,$AA31,1)&lt;&gt;"",$X31&lt;&gt;0),INDEX('Fiche résultats'!U$9:U$68,$AA31,1),"")</f>
      </c>
      <c r="V31" s="402">
        <f>IF(AND(INDEX('Fiche résultats'!V$9:V$68,$AA31,1)&lt;&gt;"",$X31&lt;&gt;0),INDEX('Fiche résultats'!V$9:V$68,$AA31,1),"")</f>
      </c>
      <c r="W31" s="403">
        <f>IF(AND(INDEX('Fiche résultats'!W$9:W$68,$AA31,1)&lt;&gt;"",$X31&lt;&gt;0),INDEX('Fiche résultats'!W$9:W$68,$AA31,1),"")</f>
      </c>
      <c r="X31" s="30">
        <f>INDEX('Fiche résultats'!X$9:X$68,$AA31,1)</f>
        <v>0</v>
      </c>
      <c r="Y31" s="29">
        <f>IF(AND(INDEX('Fiche résultats'!Y$9:Y$68,$AA31,1)&lt;&gt;"",$X31&lt;&gt;0),INDEX('Fiche résultats'!Y$9:Y$68,$AA31,1),"")</f>
      </c>
      <c r="Z31" s="25"/>
      <c r="AA31" s="47">
        <f>MATCH(AB31,'Fiche résultats'!AA$9:AA$68,0)</f>
        <v>1</v>
      </c>
      <c r="AB31" s="41">
        <f t="shared" si="0"/>
        <v>1</v>
      </c>
      <c r="AC31" s="26"/>
    </row>
    <row r="32" spans="1:29" ht="15.75">
      <c r="A32" s="207">
        <f>IF(AND(INDEX('Fiche résultats'!A$9:A$68,$AA32,1)&lt;&gt;"",$X32&lt;&gt;0),INDEX('Fiche résultats'!A$9:A$68,$AA32,1),"")</f>
      </c>
      <c r="B32" s="54">
        <f>IF(AND(INDEX('Fiche résultats'!B$9:B$68,$AA32,1)&lt;&gt;"",$X32&lt;&gt;0),INDEX('Fiche résultats'!B$9:B$68,$AA32,1),"")</f>
      </c>
      <c r="C32" s="398">
        <f>IF(AND(INDEX('Fiche résultats'!C$9:C$68,$AA32,1)&lt;&gt;"",$X32&lt;&gt;0),INDEX('Fiche résultats'!C$9:C$68,$AA32,1),"")</f>
      </c>
      <c r="D32" s="399">
        <f>IF(AND(INDEX('Fiche résultats'!D$9:D$68,$AA32,1)&lt;&gt;"",$X32&lt;&gt;0),INDEX('Fiche résultats'!D$9:D$68,$AA32,1),"")</f>
      </c>
      <c r="E32" s="398">
        <f>IF(AND(INDEX('Fiche résultats'!E$9:E$68,$AA32,1)&lt;&gt;"",$X32&lt;&gt;0),INDEX('Fiche résultats'!E$9:E$68,$AA32,1),"")</f>
      </c>
      <c r="F32" s="400">
        <f>IF(AND(INDEX('Fiche résultats'!F$9:F$68,$AA32,1)&lt;&gt;"",$X32&lt;&gt;0),INDEX('Fiche résultats'!F$9:F$68,$AA32,1),"")</f>
      </c>
      <c r="G32" s="399">
        <f>IF(AND(INDEX('Fiche résultats'!G$9:G$68,$AA32,1)&lt;&gt;"",$X32&lt;&gt;0),INDEX('Fiche résultats'!G$9:G$68,$AA32,1),"")</f>
      </c>
      <c r="H32" s="189">
        <f>IF(AND(INDEX('Fiche résultats'!H$9:H$68,$AA32,1)&lt;&gt;"",$X32&lt;&gt;0),INDEX('Fiche résultats'!H$9:H$68,$AA32,1),"")</f>
      </c>
      <c r="I32" s="211">
        <f>IF(AND(INDEX('Fiche résultats'!I$9:I$68,$AA32,1)&lt;&gt;"",$X32&lt;&gt;0),INDEX('Fiche résultats'!I$9:I$68,$AA32,1),"")</f>
      </c>
      <c r="J32" s="217">
        <f>IF(AND(INDEX('Fiche résultats'!J$9:J$68,$AA32,1)&lt;&gt;"",$X32&lt;&gt;0),INDEX('Fiche résultats'!J$9:J$68,$AA32,1),"")</f>
      </c>
      <c r="K32" s="408">
        <f>IF(AND(INDEX('Fiche résultats'!K$9:K$68,$AA32,1)&lt;&gt;"",$X32&lt;&gt;0),INDEX('Fiche résultats'!K$9:K$68,$AA32,1),"")</f>
      </c>
      <c r="L32" s="409">
        <f>IF(AND(INDEX('Fiche résultats'!L$9:L$68,$AA32,1)&lt;&gt;"",$X32&lt;&gt;0),INDEX('Fiche résultats'!L$9:L$68,$AA32,1),"")</f>
      </c>
      <c r="M32" s="217">
        <f>IF(AND(INDEX('Fiche résultats'!M$9:M$68,$AA32,1)&lt;&gt;"",$X32&lt;&gt;0),INDEX('Fiche résultats'!M$9:M$68,$AA32,1),"")</f>
      </c>
      <c r="N32" s="410">
        <f>IF(AND(INDEX('Fiche résultats'!N$9:N$68,$AA32,1)&lt;&gt;"",$X32&lt;&gt;0),INDEX('Fiche résultats'!N$9:N$68,$AA32,1),"")</f>
      </c>
      <c r="O32" s="411">
        <f>IF(AND(INDEX('Fiche résultats'!O$9:O$68,$AA32,1)&lt;&gt;"",$X32&lt;&gt;0),INDEX('Fiche résultats'!O$9:O$68,$AA32,1),"")</f>
      </c>
      <c r="P32" s="209">
        <f>IF(AND(INDEX('Fiche résultats'!P$9:P$68,$AA32,1)&lt;&gt;"",$X32&lt;&gt;0),INDEX('Fiche résultats'!P$9:P$68,$AA32,1),"")</f>
      </c>
      <c r="Q32" s="398">
        <f>IF(AND(INDEX('Fiche résultats'!Q$9:Q$68,$AA32,1)&lt;&gt;"",$X32&lt;&gt;0),INDEX('Fiche résultats'!Q$9:Q$68,$AA32,1),"")</f>
      </c>
      <c r="R32" s="400">
        <f>IF(AND(INDEX('Fiche résultats'!R$9:R$68,$AA32,1)&lt;&gt;"",$X32&lt;&gt;0),INDEX('Fiche résultats'!R$9:R$68,$AA32,1),"")</f>
      </c>
      <c r="S32" s="400">
        <f>IF(AND(INDEX('Fiche résultats'!S$9:S$68,$AA32,1)&lt;&gt;"",$X32&lt;&gt;0),INDEX('Fiche résultats'!S$9:S$68,$AA32,1),"")</f>
      </c>
      <c r="T32" s="400">
        <f>IF(AND(INDEX('Fiche résultats'!T$9:T$68,$AA32,1)&lt;&gt;"",$X32&lt;&gt;0),INDEX('Fiche résultats'!T$9:T$68,$AA32,1),"")</f>
      </c>
      <c r="U32" s="401">
        <f>IF(AND(INDEX('Fiche résultats'!U$9:U$68,$AA32,1)&lt;&gt;"",$X32&lt;&gt;0),INDEX('Fiche résultats'!U$9:U$68,$AA32,1),"")</f>
      </c>
      <c r="V32" s="402">
        <f>IF(AND(INDEX('Fiche résultats'!V$9:V$68,$AA32,1)&lt;&gt;"",$X32&lt;&gt;0),INDEX('Fiche résultats'!V$9:V$68,$AA32,1),"")</f>
      </c>
      <c r="W32" s="403">
        <f>IF(AND(INDEX('Fiche résultats'!W$9:W$68,$AA32,1)&lt;&gt;"",$X32&lt;&gt;0),INDEX('Fiche résultats'!W$9:W$68,$AA32,1),"")</f>
      </c>
      <c r="X32" s="30">
        <f>INDEX('Fiche résultats'!X$9:X$68,$AA32,1)</f>
        <v>0</v>
      </c>
      <c r="Y32" s="29">
        <f>IF(AND(INDEX('Fiche résultats'!Y$9:Y$68,$AA32,1)&lt;&gt;"",$X32&lt;&gt;0),INDEX('Fiche résultats'!Y$9:Y$68,$AA32,1),"")</f>
      </c>
      <c r="Z32" s="25"/>
      <c r="AA32" s="47">
        <f>MATCH(AB32,'Fiche résultats'!AA$9:AA$68,0)</f>
        <v>1</v>
      </c>
      <c r="AB32" s="41">
        <f t="shared" si="0"/>
        <v>1</v>
      </c>
      <c r="AC32" s="26"/>
    </row>
    <row r="33" spans="1:29" ht="15.75">
      <c r="A33" s="207">
        <f>IF(AND(INDEX('Fiche résultats'!A$9:A$68,$AA33,1)&lt;&gt;"",$X33&lt;&gt;0),INDEX('Fiche résultats'!A$9:A$68,$AA33,1),"")</f>
      </c>
      <c r="B33" s="54">
        <f>IF(AND(INDEX('Fiche résultats'!B$9:B$68,$AA33,1)&lt;&gt;"",$X33&lt;&gt;0),INDEX('Fiche résultats'!B$9:B$68,$AA33,1),"")</f>
      </c>
      <c r="C33" s="398">
        <f>IF(AND(INDEX('Fiche résultats'!C$9:C$68,$AA33,1)&lt;&gt;"",$X33&lt;&gt;0),INDEX('Fiche résultats'!C$9:C$68,$AA33,1),"")</f>
      </c>
      <c r="D33" s="399">
        <f>IF(AND(INDEX('Fiche résultats'!D$9:D$68,$AA33,1)&lt;&gt;"",$X33&lt;&gt;0),INDEX('Fiche résultats'!D$9:D$68,$AA33,1),"")</f>
      </c>
      <c r="E33" s="398">
        <f>IF(AND(INDEX('Fiche résultats'!E$9:E$68,$AA33,1)&lt;&gt;"",$X33&lt;&gt;0),INDEX('Fiche résultats'!E$9:E$68,$AA33,1),"")</f>
      </c>
      <c r="F33" s="400">
        <f>IF(AND(INDEX('Fiche résultats'!F$9:F$68,$AA33,1)&lt;&gt;"",$X33&lt;&gt;0),INDEX('Fiche résultats'!F$9:F$68,$AA33,1),"")</f>
      </c>
      <c r="G33" s="399">
        <f>IF(AND(INDEX('Fiche résultats'!G$9:G$68,$AA33,1)&lt;&gt;"",$X33&lt;&gt;0),INDEX('Fiche résultats'!G$9:G$68,$AA33,1),"")</f>
      </c>
      <c r="H33" s="189">
        <f>IF(AND(INDEX('Fiche résultats'!H$9:H$68,$AA33,1)&lt;&gt;"",$X33&lt;&gt;0),INDEX('Fiche résultats'!H$9:H$68,$AA33,1),"")</f>
      </c>
      <c r="I33" s="211">
        <f>IF(AND(INDEX('Fiche résultats'!I$9:I$68,$AA33,1)&lt;&gt;"",$X33&lt;&gt;0),INDEX('Fiche résultats'!I$9:I$68,$AA33,1),"")</f>
      </c>
      <c r="J33" s="217">
        <f>IF(AND(INDEX('Fiche résultats'!J$9:J$68,$AA33,1)&lt;&gt;"",$X33&lt;&gt;0),INDEX('Fiche résultats'!J$9:J$68,$AA33,1),"")</f>
      </c>
      <c r="K33" s="408">
        <f>IF(AND(INDEX('Fiche résultats'!K$9:K$68,$AA33,1)&lt;&gt;"",$X33&lt;&gt;0),INDEX('Fiche résultats'!K$9:K$68,$AA33,1),"")</f>
      </c>
      <c r="L33" s="409">
        <f>IF(AND(INDEX('Fiche résultats'!L$9:L$68,$AA33,1)&lt;&gt;"",$X33&lt;&gt;0),INDEX('Fiche résultats'!L$9:L$68,$AA33,1),"")</f>
      </c>
      <c r="M33" s="217">
        <f>IF(AND(INDEX('Fiche résultats'!M$9:M$68,$AA33,1)&lt;&gt;"",$X33&lt;&gt;0),INDEX('Fiche résultats'!M$9:M$68,$AA33,1),"")</f>
      </c>
      <c r="N33" s="410">
        <f>IF(AND(INDEX('Fiche résultats'!N$9:N$68,$AA33,1)&lt;&gt;"",$X33&lt;&gt;0),INDEX('Fiche résultats'!N$9:N$68,$AA33,1),"")</f>
      </c>
      <c r="O33" s="411">
        <f>IF(AND(INDEX('Fiche résultats'!O$9:O$68,$AA33,1)&lt;&gt;"",$X33&lt;&gt;0),INDEX('Fiche résultats'!O$9:O$68,$AA33,1),"")</f>
      </c>
      <c r="P33" s="209">
        <f>IF(AND(INDEX('Fiche résultats'!P$9:P$68,$AA33,1)&lt;&gt;"",$X33&lt;&gt;0),INDEX('Fiche résultats'!P$9:P$68,$AA33,1),"")</f>
      </c>
      <c r="Q33" s="398">
        <f>IF(AND(INDEX('Fiche résultats'!Q$9:Q$68,$AA33,1)&lt;&gt;"",$X33&lt;&gt;0),INDEX('Fiche résultats'!Q$9:Q$68,$AA33,1),"")</f>
      </c>
      <c r="R33" s="400">
        <f>IF(AND(INDEX('Fiche résultats'!R$9:R$68,$AA33,1)&lt;&gt;"",$X33&lt;&gt;0),INDEX('Fiche résultats'!R$9:R$68,$AA33,1),"")</f>
      </c>
      <c r="S33" s="400">
        <f>IF(AND(INDEX('Fiche résultats'!S$9:S$68,$AA33,1)&lt;&gt;"",$X33&lt;&gt;0),INDEX('Fiche résultats'!S$9:S$68,$AA33,1),"")</f>
      </c>
      <c r="T33" s="400">
        <f>IF(AND(INDEX('Fiche résultats'!T$9:T$68,$AA33,1)&lt;&gt;"",$X33&lt;&gt;0),INDEX('Fiche résultats'!T$9:T$68,$AA33,1),"")</f>
      </c>
      <c r="U33" s="401">
        <f>IF(AND(INDEX('Fiche résultats'!U$9:U$68,$AA33,1)&lt;&gt;"",$X33&lt;&gt;0),INDEX('Fiche résultats'!U$9:U$68,$AA33,1),"")</f>
      </c>
      <c r="V33" s="402">
        <f>IF(AND(INDEX('Fiche résultats'!V$9:V$68,$AA33,1)&lt;&gt;"",$X33&lt;&gt;0),INDEX('Fiche résultats'!V$9:V$68,$AA33,1),"")</f>
      </c>
      <c r="W33" s="403">
        <f>IF(AND(INDEX('Fiche résultats'!W$9:W$68,$AA33,1)&lt;&gt;"",$X33&lt;&gt;0),INDEX('Fiche résultats'!W$9:W$68,$AA33,1),"")</f>
      </c>
      <c r="X33" s="30">
        <f>INDEX('Fiche résultats'!X$9:X$68,$AA33,1)</f>
        <v>0</v>
      </c>
      <c r="Y33" s="29">
        <f>IF(AND(INDEX('Fiche résultats'!Y$9:Y$68,$AA33,1)&lt;&gt;"",$X33&lt;&gt;0),INDEX('Fiche résultats'!Y$9:Y$68,$AA33,1),"")</f>
      </c>
      <c r="Z33" s="25"/>
      <c r="AA33" s="47">
        <f>MATCH(AB33,'Fiche résultats'!AA$9:AA$68,0)</f>
        <v>1</v>
      </c>
      <c r="AB33" s="41">
        <f t="shared" si="0"/>
        <v>1</v>
      </c>
      <c r="AC33" s="26"/>
    </row>
    <row r="34" spans="1:29" ht="15.75">
      <c r="A34" s="207">
        <f>IF(AND(INDEX('Fiche résultats'!A$9:A$68,$AA34,1)&lt;&gt;"",$X34&lt;&gt;0),INDEX('Fiche résultats'!A$9:A$68,$AA34,1),"")</f>
      </c>
      <c r="B34" s="54">
        <f>IF(AND(INDEX('Fiche résultats'!B$9:B$68,$AA34,1)&lt;&gt;"",$X34&lt;&gt;0),INDEX('Fiche résultats'!B$9:B$68,$AA34,1),"")</f>
      </c>
      <c r="C34" s="398">
        <f>IF(AND(INDEX('Fiche résultats'!C$9:C$68,$AA34,1)&lt;&gt;"",$X34&lt;&gt;0),INDEX('Fiche résultats'!C$9:C$68,$AA34,1),"")</f>
      </c>
      <c r="D34" s="399">
        <f>IF(AND(INDEX('Fiche résultats'!D$9:D$68,$AA34,1)&lt;&gt;"",$X34&lt;&gt;0),INDEX('Fiche résultats'!D$9:D$68,$AA34,1),"")</f>
      </c>
      <c r="E34" s="398">
        <f>IF(AND(INDEX('Fiche résultats'!E$9:E$68,$AA34,1)&lt;&gt;"",$X34&lt;&gt;0),INDEX('Fiche résultats'!E$9:E$68,$AA34,1),"")</f>
      </c>
      <c r="F34" s="400">
        <f>IF(AND(INDEX('Fiche résultats'!F$9:F$68,$AA34,1)&lt;&gt;"",$X34&lt;&gt;0),INDEX('Fiche résultats'!F$9:F$68,$AA34,1),"")</f>
      </c>
      <c r="G34" s="399">
        <f>IF(AND(INDEX('Fiche résultats'!G$9:G$68,$AA34,1)&lt;&gt;"",$X34&lt;&gt;0),INDEX('Fiche résultats'!G$9:G$68,$AA34,1),"")</f>
      </c>
      <c r="H34" s="189">
        <f>IF(AND(INDEX('Fiche résultats'!H$9:H$68,$AA34,1)&lt;&gt;"",$X34&lt;&gt;0),INDEX('Fiche résultats'!H$9:H$68,$AA34,1),"")</f>
      </c>
      <c r="I34" s="211">
        <f>IF(AND(INDEX('Fiche résultats'!I$9:I$68,$AA34,1)&lt;&gt;"",$X34&lt;&gt;0),INDEX('Fiche résultats'!I$9:I$68,$AA34,1),"")</f>
      </c>
      <c r="J34" s="217">
        <f>IF(AND(INDEX('Fiche résultats'!J$9:J$68,$AA34,1)&lt;&gt;"",$X34&lt;&gt;0),INDEX('Fiche résultats'!J$9:J$68,$AA34,1),"")</f>
      </c>
      <c r="K34" s="408">
        <f>IF(AND(INDEX('Fiche résultats'!K$9:K$68,$AA34,1)&lt;&gt;"",$X34&lt;&gt;0),INDEX('Fiche résultats'!K$9:K$68,$AA34,1),"")</f>
      </c>
      <c r="L34" s="409">
        <f>IF(AND(INDEX('Fiche résultats'!L$9:L$68,$AA34,1)&lt;&gt;"",$X34&lt;&gt;0),INDEX('Fiche résultats'!L$9:L$68,$AA34,1),"")</f>
      </c>
      <c r="M34" s="217">
        <f>IF(AND(INDEX('Fiche résultats'!M$9:M$68,$AA34,1)&lt;&gt;"",$X34&lt;&gt;0),INDEX('Fiche résultats'!M$9:M$68,$AA34,1),"")</f>
      </c>
      <c r="N34" s="410">
        <f>IF(AND(INDEX('Fiche résultats'!N$9:N$68,$AA34,1)&lt;&gt;"",$X34&lt;&gt;0),INDEX('Fiche résultats'!N$9:N$68,$AA34,1),"")</f>
      </c>
      <c r="O34" s="411">
        <f>IF(AND(INDEX('Fiche résultats'!O$9:O$68,$AA34,1)&lt;&gt;"",$X34&lt;&gt;0),INDEX('Fiche résultats'!O$9:O$68,$AA34,1),"")</f>
      </c>
      <c r="P34" s="209">
        <f>IF(AND(INDEX('Fiche résultats'!P$9:P$68,$AA34,1)&lt;&gt;"",$X34&lt;&gt;0),INDEX('Fiche résultats'!P$9:P$68,$AA34,1),"")</f>
      </c>
      <c r="Q34" s="398">
        <f>IF(AND(INDEX('Fiche résultats'!Q$9:Q$68,$AA34,1)&lt;&gt;"",$X34&lt;&gt;0),INDEX('Fiche résultats'!Q$9:Q$68,$AA34,1),"")</f>
      </c>
      <c r="R34" s="400">
        <f>IF(AND(INDEX('Fiche résultats'!R$9:R$68,$AA34,1)&lt;&gt;"",$X34&lt;&gt;0),INDEX('Fiche résultats'!R$9:R$68,$AA34,1),"")</f>
      </c>
      <c r="S34" s="400">
        <f>IF(AND(INDEX('Fiche résultats'!S$9:S$68,$AA34,1)&lt;&gt;"",$X34&lt;&gt;0),INDEX('Fiche résultats'!S$9:S$68,$AA34,1),"")</f>
      </c>
      <c r="T34" s="400">
        <f>IF(AND(INDEX('Fiche résultats'!T$9:T$68,$AA34,1)&lt;&gt;"",$X34&lt;&gt;0),INDEX('Fiche résultats'!T$9:T$68,$AA34,1),"")</f>
      </c>
      <c r="U34" s="401">
        <f>IF(AND(INDEX('Fiche résultats'!U$9:U$68,$AA34,1)&lt;&gt;"",$X34&lt;&gt;0),INDEX('Fiche résultats'!U$9:U$68,$AA34,1),"")</f>
      </c>
      <c r="V34" s="402">
        <f>IF(AND(INDEX('Fiche résultats'!V$9:V$68,$AA34,1)&lt;&gt;"",$X34&lt;&gt;0),INDEX('Fiche résultats'!V$9:V$68,$AA34,1),"")</f>
      </c>
      <c r="W34" s="403">
        <f>IF(AND(INDEX('Fiche résultats'!W$9:W$68,$AA34,1)&lt;&gt;"",$X34&lt;&gt;0),INDEX('Fiche résultats'!W$9:W$68,$AA34,1),"")</f>
      </c>
      <c r="X34" s="30">
        <f>INDEX('Fiche résultats'!X$9:X$68,$AA34,1)</f>
        <v>0</v>
      </c>
      <c r="Y34" s="29">
        <f>IF(AND(INDEX('Fiche résultats'!Y$9:Y$68,$AA34,1)&lt;&gt;"",$X34&lt;&gt;0),INDEX('Fiche résultats'!Y$9:Y$68,$AA34,1),"")</f>
      </c>
      <c r="Z34" s="25"/>
      <c r="AA34" s="47">
        <f>MATCH(AB34,'Fiche résultats'!AA$9:AA$68,0)</f>
        <v>1</v>
      </c>
      <c r="AB34" s="41">
        <f t="shared" si="0"/>
        <v>1</v>
      </c>
      <c r="AC34" s="26"/>
    </row>
    <row r="35" spans="1:29" ht="15.75">
      <c r="A35" s="207">
        <f>IF(AND(INDEX('Fiche résultats'!A$9:A$68,$AA35,1)&lt;&gt;"",$X35&lt;&gt;0),INDEX('Fiche résultats'!A$9:A$68,$AA35,1),"")</f>
      </c>
      <c r="B35" s="54">
        <f>IF(AND(INDEX('Fiche résultats'!B$9:B$68,$AA35,1)&lt;&gt;"",$X35&lt;&gt;0),INDEX('Fiche résultats'!B$9:B$68,$AA35,1),"")</f>
      </c>
      <c r="C35" s="398">
        <f>IF(AND(INDEX('Fiche résultats'!C$9:C$68,$AA35,1)&lt;&gt;"",$X35&lt;&gt;0),INDEX('Fiche résultats'!C$9:C$68,$AA35,1),"")</f>
      </c>
      <c r="D35" s="399">
        <f>IF(AND(INDEX('Fiche résultats'!D$9:D$68,$AA35,1)&lt;&gt;"",$X35&lt;&gt;0),INDEX('Fiche résultats'!D$9:D$68,$AA35,1),"")</f>
      </c>
      <c r="E35" s="398">
        <f>IF(AND(INDEX('Fiche résultats'!E$9:E$68,$AA35,1)&lt;&gt;"",$X35&lt;&gt;0),INDEX('Fiche résultats'!E$9:E$68,$AA35,1),"")</f>
      </c>
      <c r="F35" s="400">
        <f>IF(AND(INDEX('Fiche résultats'!F$9:F$68,$AA35,1)&lt;&gt;"",$X35&lt;&gt;0),INDEX('Fiche résultats'!F$9:F$68,$AA35,1),"")</f>
      </c>
      <c r="G35" s="399">
        <f>IF(AND(INDEX('Fiche résultats'!G$9:G$68,$AA35,1)&lt;&gt;"",$X35&lt;&gt;0),INDEX('Fiche résultats'!G$9:G$68,$AA35,1),"")</f>
      </c>
      <c r="H35" s="189">
        <f>IF(AND(INDEX('Fiche résultats'!H$9:H$68,$AA35,1)&lt;&gt;"",$X35&lt;&gt;0),INDEX('Fiche résultats'!H$9:H$68,$AA35,1),"")</f>
      </c>
      <c r="I35" s="211">
        <f>IF(AND(INDEX('Fiche résultats'!I$9:I$68,$AA35,1)&lt;&gt;"",$X35&lt;&gt;0),INDEX('Fiche résultats'!I$9:I$68,$AA35,1),"")</f>
      </c>
      <c r="J35" s="217">
        <f>IF(AND(INDEX('Fiche résultats'!J$9:J$68,$AA35,1)&lt;&gt;"",$X35&lt;&gt;0),INDEX('Fiche résultats'!J$9:J$68,$AA35,1),"")</f>
      </c>
      <c r="K35" s="408">
        <f>IF(AND(INDEX('Fiche résultats'!K$9:K$68,$AA35,1)&lt;&gt;"",$X35&lt;&gt;0),INDEX('Fiche résultats'!K$9:K$68,$AA35,1),"")</f>
      </c>
      <c r="L35" s="409">
        <f>IF(AND(INDEX('Fiche résultats'!L$9:L$68,$AA35,1)&lt;&gt;"",$X35&lt;&gt;0),INDEX('Fiche résultats'!L$9:L$68,$AA35,1),"")</f>
      </c>
      <c r="M35" s="217">
        <f>IF(AND(INDEX('Fiche résultats'!M$9:M$68,$AA35,1)&lt;&gt;"",$X35&lt;&gt;0),INDEX('Fiche résultats'!M$9:M$68,$AA35,1),"")</f>
      </c>
      <c r="N35" s="410">
        <f>IF(AND(INDEX('Fiche résultats'!N$9:N$68,$AA35,1)&lt;&gt;"",$X35&lt;&gt;0),INDEX('Fiche résultats'!N$9:N$68,$AA35,1),"")</f>
      </c>
      <c r="O35" s="411">
        <f>IF(AND(INDEX('Fiche résultats'!O$9:O$68,$AA35,1)&lt;&gt;"",$X35&lt;&gt;0),INDEX('Fiche résultats'!O$9:O$68,$AA35,1),"")</f>
      </c>
      <c r="P35" s="209">
        <f>IF(AND(INDEX('Fiche résultats'!P$9:P$68,$AA35,1)&lt;&gt;"",$X35&lt;&gt;0),INDEX('Fiche résultats'!P$9:P$68,$AA35,1),"")</f>
      </c>
      <c r="Q35" s="398">
        <f>IF(AND(INDEX('Fiche résultats'!Q$9:Q$68,$AA35,1)&lt;&gt;"",$X35&lt;&gt;0),INDEX('Fiche résultats'!Q$9:Q$68,$AA35,1),"")</f>
      </c>
      <c r="R35" s="400">
        <f>IF(AND(INDEX('Fiche résultats'!R$9:R$68,$AA35,1)&lt;&gt;"",$X35&lt;&gt;0),INDEX('Fiche résultats'!R$9:R$68,$AA35,1),"")</f>
      </c>
      <c r="S35" s="400">
        <f>IF(AND(INDEX('Fiche résultats'!S$9:S$68,$AA35,1)&lt;&gt;"",$X35&lt;&gt;0),INDEX('Fiche résultats'!S$9:S$68,$AA35,1),"")</f>
      </c>
      <c r="T35" s="400">
        <f>IF(AND(INDEX('Fiche résultats'!T$9:T$68,$AA35,1)&lt;&gt;"",$X35&lt;&gt;0),INDEX('Fiche résultats'!T$9:T$68,$AA35,1),"")</f>
      </c>
      <c r="U35" s="401">
        <f>IF(AND(INDEX('Fiche résultats'!U$9:U$68,$AA35,1)&lt;&gt;"",$X35&lt;&gt;0),INDEX('Fiche résultats'!U$9:U$68,$AA35,1),"")</f>
      </c>
      <c r="V35" s="402">
        <f>IF(AND(INDEX('Fiche résultats'!V$9:V$68,$AA35,1)&lt;&gt;"",$X35&lt;&gt;0),INDEX('Fiche résultats'!V$9:V$68,$AA35,1),"")</f>
      </c>
      <c r="W35" s="403">
        <f>IF(AND(INDEX('Fiche résultats'!W$9:W$68,$AA35,1)&lt;&gt;"",$X35&lt;&gt;0),INDEX('Fiche résultats'!W$9:W$68,$AA35,1),"")</f>
      </c>
      <c r="X35" s="30">
        <f>INDEX('Fiche résultats'!X$9:X$68,$AA35,1)</f>
        <v>0</v>
      </c>
      <c r="Y35" s="29">
        <f>IF(AND(INDEX('Fiche résultats'!Y$9:Y$68,$AA35,1)&lt;&gt;"",$X35&lt;&gt;0),INDEX('Fiche résultats'!Y$9:Y$68,$AA35,1),"")</f>
      </c>
      <c r="Z35" s="25"/>
      <c r="AA35" s="47">
        <f>MATCH(AB35,'Fiche résultats'!AA$9:AA$68,0)</f>
        <v>1</v>
      </c>
      <c r="AB35" s="41">
        <f t="shared" si="0"/>
        <v>1</v>
      </c>
      <c r="AC35" s="26"/>
    </row>
    <row r="36" spans="1:29" ht="15.75">
      <c r="A36" s="207">
        <f>IF(AND(INDEX('Fiche résultats'!A$9:A$68,$AA36,1)&lt;&gt;"",$X36&lt;&gt;0),INDEX('Fiche résultats'!A$9:A$68,$AA36,1),"")</f>
      </c>
      <c r="B36" s="54">
        <f>IF(AND(INDEX('Fiche résultats'!B$9:B$68,$AA36,1)&lt;&gt;"",$X36&lt;&gt;0),INDEX('Fiche résultats'!B$9:B$68,$AA36,1),"")</f>
      </c>
      <c r="C36" s="398">
        <f>IF(AND(INDEX('Fiche résultats'!C$9:C$68,$AA36,1)&lt;&gt;"",$X36&lt;&gt;0),INDEX('Fiche résultats'!C$9:C$68,$AA36,1),"")</f>
      </c>
      <c r="D36" s="399">
        <f>IF(AND(INDEX('Fiche résultats'!D$9:D$68,$AA36,1)&lt;&gt;"",$X36&lt;&gt;0),INDEX('Fiche résultats'!D$9:D$68,$AA36,1),"")</f>
      </c>
      <c r="E36" s="398">
        <f>IF(AND(INDEX('Fiche résultats'!E$9:E$68,$AA36,1)&lt;&gt;"",$X36&lt;&gt;0),INDEX('Fiche résultats'!E$9:E$68,$AA36,1),"")</f>
      </c>
      <c r="F36" s="400">
        <f>IF(AND(INDEX('Fiche résultats'!F$9:F$68,$AA36,1)&lt;&gt;"",$X36&lt;&gt;0),INDEX('Fiche résultats'!F$9:F$68,$AA36,1),"")</f>
      </c>
      <c r="G36" s="399">
        <f>IF(AND(INDEX('Fiche résultats'!G$9:G$68,$AA36,1)&lt;&gt;"",$X36&lt;&gt;0),INDEX('Fiche résultats'!G$9:G$68,$AA36,1),"")</f>
      </c>
      <c r="H36" s="189">
        <f>IF(AND(INDEX('Fiche résultats'!H$9:H$68,$AA36,1)&lt;&gt;"",$X36&lt;&gt;0),INDEX('Fiche résultats'!H$9:H$68,$AA36,1),"")</f>
      </c>
      <c r="I36" s="211">
        <f>IF(AND(INDEX('Fiche résultats'!I$9:I$68,$AA36,1)&lt;&gt;"",$X36&lt;&gt;0),INDEX('Fiche résultats'!I$9:I$68,$AA36,1),"")</f>
      </c>
      <c r="J36" s="217">
        <f>IF(AND(INDEX('Fiche résultats'!J$9:J$68,$AA36,1)&lt;&gt;"",$X36&lt;&gt;0),INDEX('Fiche résultats'!J$9:J$68,$AA36,1),"")</f>
      </c>
      <c r="K36" s="408">
        <f>IF(AND(INDEX('Fiche résultats'!K$9:K$68,$AA36,1)&lt;&gt;"",$X36&lt;&gt;0),INDEX('Fiche résultats'!K$9:K$68,$AA36,1),"")</f>
      </c>
      <c r="L36" s="409">
        <f>IF(AND(INDEX('Fiche résultats'!L$9:L$68,$AA36,1)&lt;&gt;"",$X36&lt;&gt;0),INDEX('Fiche résultats'!L$9:L$68,$AA36,1),"")</f>
      </c>
      <c r="M36" s="217">
        <f>IF(AND(INDEX('Fiche résultats'!M$9:M$68,$AA36,1)&lt;&gt;"",$X36&lt;&gt;0),INDEX('Fiche résultats'!M$9:M$68,$AA36,1),"")</f>
      </c>
      <c r="N36" s="410">
        <f>IF(AND(INDEX('Fiche résultats'!N$9:N$68,$AA36,1)&lt;&gt;"",$X36&lt;&gt;0),INDEX('Fiche résultats'!N$9:N$68,$AA36,1),"")</f>
      </c>
      <c r="O36" s="411">
        <f>IF(AND(INDEX('Fiche résultats'!O$9:O$68,$AA36,1)&lt;&gt;"",$X36&lt;&gt;0),INDEX('Fiche résultats'!O$9:O$68,$AA36,1),"")</f>
      </c>
      <c r="P36" s="209">
        <f>IF(AND(INDEX('Fiche résultats'!P$9:P$68,$AA36,1)&lt;&gt;"",$X36&lt;&gt;0),INDEX('Fiche résultats'!P$9:P$68,$AA36,1),"")</f>
      </c>
      <c r="Q36" s="398">
        <f>IF(AND(INDEX('Fiche résultats'!Q$9:Q$68,$AA36,1)&lt;&gt;"",$X36&lt;&gt;0),INDEX('Fiche résultats'!Q$9:Q$68,$AA36,1),"")</f>
      </c>
      <c r="R36" s="400">
        <f>IF(AND(INDEX('Fiche résultats'!R$9:R$68,$AA36,1)&lt;&gt;"",$X36&lt;&gt;0),INDEX('Fiche résultats'!R$9:R$68,$AA36,1),"")</f>
      </c>
      <c r="S36" s="400">
        <f>IF(AND(INDEX('Fiche résultats'!S$9:S$68,$AA36,1)&lt;&gt;"",$X36&lt;&gt;0),INDEX('Fiche résultats'!S$9:S$68,$AA36,1),"")</f>
      </c>
      <c r="T36" s="400">
        <f>IF(AND(INDEX('Fiche résultats'!T$9:T$68,$AA36,1)&lt;&gt;"",$X36&lt;&gt;0),INDEX('Fiche résultats'!T$9:T$68,$AA36,1),"")</f>
      </c>
      <c r="U36" s="401">
        <f>IF(AND(INDEX('Fiche résultats'!U$9:U$68,$AA36,1)&lt;&gt;"",$X36&lt;&gt;0),INDEX('Fiche résultats'!U$9:U$68,$AA36,1),"")</f>
      </c>
      <c r="V36" s="402">
        <f>IF(AND(INDEX('Fiche résultats'!V$9:V$68,$AA36,1)&lt;&gt;"",$X36&lt;&gt;0),INDEX('Fiche résultats'!V$9:V$68,$AA36,1),"")</f>
      </c>
      <c r="W36" s="403">
        <f>IF(AND(INDEX('Fiche résultats'!W$9:W$68,$AA36,1)&lt;&gt;"",$X36&lt;&gt;0),INDEX('Fiche résultats'!W$9:W$68,$AA36,1),"")</f>
      </c>
      <c r="X36" s="30">
        <f>INDEX('Fiche résultats'!X$9:X$68,$AA36,1)</f>
        <v>0</v>
      </c>
      <c r="Y36" s="29">
        <f>IF(AND(INDEX('Fiche résultats'!Y$9:Y$68,$AA36,1)&lt;&gt;"",$X36&lt;&gt;0),INDEX('Fiche résultats'!Y$9:Y$68,$AA36,1),"")</f>
      </c>
      <c r="Z36" s="25"/>
      <c r="AA36" s="47">
        <f>MATCH(AB36,'Fiche résultats'!AA$9:AA$68,0)</f>
        <v>1</v>
      </c>
      <c r="AB36" s="41">
        <f t="shared" si="0"/>
        <v>1</v>
      </c>
      <c r="AC36" s="26"/>
    </row>
    <row r="37" spans="1:29" ht="15.75">
      <c r="A37" s="207">
        <f>IF(AND(INDEX('Fiche résultats'!A$9:A$68,$AA37,1)&lt;&gt;"",$X37&lt;&gt;0),INDEX('Fiche résultats'!A$9:A$68,$AA37,1),"")</f>
      </c>
      <c r="B37" s="54">
        <f>IF(AND(INDEX('Fiche résultats'!B$9:B$68,$AA37,1)&lt;&gt;"",$X37&lt;&gt;0),INDEX('Fiche résultats'!B$9:B$68,$AA37,1),"")</f>
      </c>
      <c r="C37" s="398">
        <f>IF(AND(INDEX('Fiche résultats'!C$9:C$68,$AA37,1)&lt;&gt;"",$X37&lt;&gt;0),INDEX('Fiche résultats'!C$9:C$68,$AA37,1),"")</f>
      </c>
      <c r="D37" s="399">
        <f>IF(AND(INDEX('Fiche résultats'!D$9:D$68,$AA37,1)&lt;&gt;"",$X37&lt;&gt;0),INDEX('Fiche résultats'!D$9:D$68,$AA37,1),"")</f>
      </c>
      <c r="E37" s="398">
        <f>IF(AND(INDEX('Fiche résultats'!E$9:E$68,$AA37,1)&lt;&gt;"",$X37&lt;&gt;0),INDEX('Fiche résultats'!E$9:E$68,$AA37,1),"")</f>
      </c>
      <c r="F37" s="400">
        <f>IF(AND(INDEX('Fiche résultats'!F$9:F$68,$AA37,1)&lt;&gt;"",$X37&lt;&gt;0),INDEX('Fiche résultats'!F$9:F$68,$AA37,1),"")</f>
      </c>
      <c r="G37" s="399">
        <f>IF(AND(INDEX('Fiche résultats'!G$9:G$68,$AA37,1)&lt;&gt;"",$X37&lt;&gt;0),INDEX('Fiche résultats'!G$9:G$68,$AA37,1),"")</f>
      </c>
      <c r="H37" s="189">
        <f>IF(AND(INDEX('Fiche résultats'!H$9:H$68,$AA37,1)&lt;&gt;"",$X37&lt;&gt;0),INDEX('Fiche résultats'!H$9:H$68,$AA37,1),"")</f>
      </c>
      <c r="I37" s="211">
        <f>IF(AND(INDEX('Fiche résultats'!I$9:I$68,$AA37,1)&lt;&gt;"",$X37&lt;&gt;0),INDEX('Fiche résultats'!I$9:I$68,$AA37,1),"")</f>
      </c>
      <c r="J37" s="217">
        <f>IF(AND(INDEX('Fiche résultats'!J$9:J$68,$AA37,1)&lt;&gt;"",$X37&lt;&gt;0),INDEX('Fiche résultats'!J$9:J$68,$AA37,1),"")</f>
      </c>
      <c r="K37" s="408">
        <f>IF(AND(INDEX('Fiche résultats'!K$9:K$68,$AA37,1)&lt;&gt;"",$X37&lt;&gt;0),INDEX('Fiche résultats'!K$9:K$68,$AA37,1),"")</f>
      </c>
      <c r="L37" s="409">
        <f>IF(AND(INDEX('Fiche résultats'!L$9:L$68,$AA37,1)&lt;&gt;"",$X37&lt;&gt;0),INDEX('Fiche résultats'!L$9:L$68,$AA37,1),"")</f>
      </c>
      <c r="M37" s="217">
        <f>IF(AND(INDEX('Fiche résultats'!M$9:M$68,$AA37,1)&lt;&gt;"",$X37&lt;&gt;0),INDEX('Fiche résultats'!M$9:M$68,$AA37,1),"")</f>
      </c>
      <c r="N37" s="410">
        <f>IF(AND(INDEX('Fiche résultats'!N$9:N$68,$AA37,1)&lt;&gt;"",$X37&lt;&gt;0),INDEX('Fiche résultats'!N$9:N$68,$AA37,1),"")</f>
      </c>
      <c r="O37" s="411">
        <f>IF(AND(INDEX('Fiche résultats'!O$9:O$68,$AA37,1)&lt;&gt;"",$X37&lt;&gt;0),INDEX('Fiche résultats'!O$9:O$68,$AA37,1),"")</f>
      </c>
      <c r="P37" s="209">
        <f>IF(AND(INDEX('Fiche résultats'!P$9:P$68,$AA37,1)&lt;&gt;"",$X37&lt;&gt;0),INDEX('Fiche résultats'!P$9:P$68,$AA37,1),"")</f>
      </c>
      <c r="Q37" s="398">
        <f>IF(AND(INDEX('Fiche résultats'!Q$9:Q$68,$AA37,1)&lt;&gt;"",$X37&lt;&gt;0),INDEX('Fiche résultats'!Q$9:Q$68,$AA37,1),"")</f>
      </c>
      <c r="R37" s="400">
        <f>IF(AND(INDEX('Fiche résultats'!R$9:R$68,$AA37,1)&lt;&gt;"",$X37&lt;&gt;0),INDEX('Fiche résultats'!R$9:R$68,$AA37,1),"")</f>
      </c>
      <c r="S37" s="400">
        <f>IF(AND(INDEX('Fiche résultats'!S$9:S$68,$AA37,1)&lt;&gt;"",$X37&lt;&gt;0),INDEX('Fiche résultats'!S$9:S$68,$AA37,1),"")</f>
      </c>
      <c r="T37" s="400">
        <f>IF(AND(INDEX('Fiche résultats'!T$9:T$68,$AA37,1)&lt;&gt;"",$X37&lt;&gt;0),INDEX('Fiche résultats'!T$9:T$68,$AA37,1),"")</f>
      </c>
      <c r="U37" s="401">
        <f>IF(AND(INDEX('Fiche résultats'!U$9:U$68,$AA37,1)&lt;&gt;"",$X37&lt;&gt;0),INDEX('Fiche résultats'!U$9:U$68,$AA37,1),"")</f>
      </c>
      <c r="V37" s="402">
        <f>IF(AND(INDEX('Fiche résultats'!V$9:V$68,$AA37,1)&lt;&gt;"",$X37&lt;&gt;0),INDEX('Fiche résultats'!V$9:V$68,$AA37,1),"")</f>
      </c>
      <c r="W37" s="403">
        <f>IF(AND(INDEX('Fiche résultats'!W$9:W$68,$AA37,1)&lt;&gt;"",$X37&lt;&gt;0),INDEX('Fiche résultats'!W$9:W$68,$AA37,1),"")</f>
      </c>
      <c r="X37" s="30">
        <f>INDEX('Fiche résultats'!X$9:X$68,$AA37,1)</f>
        <v>0</v>
      </c>
      <c r="Y37" s="29">
        <f>IF(AND(INDEX('Fiche résultats'!Y$9:Y$68,$AA37,1)&lt;&gt;"",$X37&lt;&gt;0),INDEX('Fiche résultats'!Y$9:Y$68,$AA37,1),"")</f>
      </c>
      <c r="Z37" s="25"/>
      <c r="AA37" s="47">
        <f>MATCH(AB37,'Fiche résultats'!AA$9:AA$68,0)</f>
        <v>1</v>
      </c>
      <c r="AB37" s="41">
        <f t="shared" si="0"/>
        <v>1</v>
      </c>
      <c r="AC37" s="26"/>
    </row>
    <row r="38" spans="1:29" ht="15.75">
      <c r="A38" s="207">
        <f>IF(AND(INDEX('Fiche résultats'!A$9:A$68,$AA38,1)&lt;&gt;"",$X38&lt;&gt;0),INDEX('Fiche résultats'!A$9:A$68,$AA38,1),"")</f>
      </c>
      <c r="B38" s="54">
        <f>IF(AND(INDEX('Fiche résultats'!B$9:B$68,$AA38,1)&lt;&gt;"",$X38&lt;&gt;0),INDEX('Fiche résultats'!B$9:B$68,$AA38,1),"")</f>
      </c>
      <c r="C38" s="398">
        <f>IF(AND(INDEX('Fiche résultats'!C$9:C$68,$AA38,1)&lt;&gt;"",$X38&lt;&gt;0),INDEX('Fiche résultats'!C$9:C$68,$AA38,1),"")</f>
      </c>
      <c r="D38" s="399">
        <f>IF(AND(INDEX('Fiche résultats'!D$9:D$68,$AA38,1)&lt;&gt;"",$X38&lt;&gt;0),INDEX('Fiche résultats'!D$9:D$68,$AA38,1),"")</f>
      </c>
      <c r="E38" s="398">
        <f>IF(AND(INDEX('Fiche résultats'!E$9:E$68,$AA38,1)&lt;&gt;"",$X38&lt;&gt;0),INDEX('Fiche résultats'!E$9:E$68,$AA38,1),"")</f>
      </c>
      <c r="F38" s="400">
        <f>IF(AND(INDEX('Fiche résultats'!F$9:F$68,$AA38,1)&lt;&gt;"",$X38&lt;&gt;0),INDEX('Fiche résultats'!F$9:F$68,$AA38,1),"")</f>
      </c>
      <c r="G38" s="399">
        <f>IF(AND(INDEX('Fiche résultats'!G$9:G$68,$AA38,1)&lt;&gt;"",$X38&lt;&gt;0),INDEX('Fiche résultats'!G$9:G$68,$AA38,1),"")</f>
      </c>
      <c r="H38" s="189">
        <f>IF(AND(INDEX('Fiche résultats'!H$9:H$68,$AA38,1)&lt;&gt;"",$X38&lt;&gt;0),INDEX('Fiche résultats'!H$9:H$68,$AA38,1),"")</f>
      </c>
      <c r="I38" s="211">
        <f>IF(AND(INDEX('Fiche résultats'!I$9:I$68,$AA38,1)&lt;&gt;"",$X38&lt;&gt;0),INDEX('Fiche résultats'!I$9:I$68,$AA38,1),"")</f>
      </c>
      <c r="J38" s="217">
        <f>IF(AND(INDEX('Fiche résultats'!J$9:J$68,$AA38,1)&lt;&gt;"",$X38&lt;&gt;0),INDEX('Fiche résultats'!J$9:J$68,$AA38,1),"")</f>
      </c>
      <c r="K38" s="408">
        <f>IF(AND(INDEX('Fiche résultats'!K$9:K$68,$AA38,1)&lt;&gt;"",$X38&lt;&gt;0),INDEX('Fiche résultats'!K$9:K$68,$AA38,1),"")</f>
      </c>
      <c r="L38" s="409">
        <f>IF(AND(INDEX('Fiche résultats'!L$9:L$68,$AA38,1)&lt;&gt;"",$X38&lt;&gt;0),INDEX('Fiche résultats'!L$9:L$68,$AA38,1),"")</f>
      </c>
      <c r="M38" s="217">
        <f>IF(AND(INDEX('Fiche résultats'!M$9:M$68,$AA38,1)&lt;&gt;"",$X38&lt;&gt;0),INDEX('Fiche résultats'!M$9:M$68,$AA38,1),"")</f>
      </c>
      <c r="N38" s="410">
        <f>IF(INDEX('Fiche résultats'!N$9:N$68,$AA38,1)&lt;&gt;"",INDEX('Fiche résultats'!N$9:N$68,$AA38,1),"")</f>
      </c>
      <c r="O38" s="411">
        <f>IF(INDEX('Fiche résultats'!O$9:O$69,$AA38,1)&lt;&gt;"",INDEX('Fiche résultats'!O$9:O$69,$AA38,1),"")</f>
      </c>
      <c r="P38" s="209">
        <f>IF(AND(INDEX('Fiche résultats'!P$9:P$68,$AA38,1)&lt;&gt;"",$X38&lt;&gt;0),INDEX('Fiche résultats'!P$9:P$68,$AA38,1),"")</f>
      </c>
      <c r="Q38" s="398">
        <f>IF(AND(INDEX('Fiche résultats'!Q$9:Q$68,$AA38,1)&lt;&gt;"",$X38&lt;&gt;0),INDEX('Fiche résultats'!Q$9:Q$68,$AA38,1),"")</f>
      </c>
      <c r="R38" s="400">
        <f>IF(AND(INDEX('Fiche résultats'!R$9:R$68,$AA38,1)&lt;&gt;"",$X38&lt;&gt;0),INDEX('Fiche résultats'!R$9:R$68,$AA38,1),"")</f>
      </c>
      <c r="S38" s="400">
        <f>IF(AND(INDEX('Fiche résultats'!S$9:S$68,$AA38,1)&lt;&gt;"",$X38&lt;&gt;0),INDEX('Fiche résultats'!S$9:S$68,$AA38,1),"")</f>
      </c>
      <c r="T38" s="400">
        <f>IF(AND(INDEX('Fiche résultats'!T$9:T$68,$AA38,1)&lt;&gt;"",$X38&lt;&gt;0),INDEX('Fiche résultats'!T$9:T$68,$AA38,1),"")</f>
      </c>
      <c r="U38" s="401">
        <f>IF(AND(INDEX('Fiche résultats'!U$9:U$68,$AA38,1)&lt;&gt;"",$X38&lt;&gt;0),INDEX('Fiche résultats'!U$9:U$68,$AA38,1),"")</f>
      </c>
      <c r="V38" s="402">
        <f>IF(AND(INDEX('Fiche résultats'!V$9:V$68,$AA38,1)&lt;&gt;"",$X38&lt;&gt;0),INDEX('Fiche résultats'!V$9:V$68,$AA38,1),"")</f>
      </c>
      <c r="W38" s="403">
        <f>IF(AND(INDEX('Fiche résultats'!W$9:W$68,$AA38,1)&lt;&gt;"",$X38&lt;&gt;0),INDEX('Fiche résultats'!W$9:W$68,$AA38,1),"")</f>
      </c>
      <c r="X38" s="30">
        <f>INDEX('Fiche résultats'!X$9:X$68,$AA38,1)</f>
        <v>0</v>
      </c>
      <c r="Y38" s="29">
        <f>IF(AND(INDEX('Fiche résultats'!Y$9:Y$68,$AA38,1)&lt;&gt;"",$X38&lt;&gt;0),INDEX('Fiche résultats'!Y$9:Y$68,$AA38,1),"")</f>
      </c>
      <c r="Z38" s="25"/>
      <c r="AA38" s="47">
        <f>MATCH(AB38,'Fiche résultats'!AA$9:AA$68,0)</f>
        <v>1</v>
      </c>
      <c r="AB38" s="41">
        <f t="shared" si="0"/>
        <v>1</v>
      </c>
      <c r="AC38" s="26"/>
    </row>
    <row r="39" spans="1:29" ht="15.75" customHeight="1" hidden="1">
      <c r="A39" s="417" t="s">
        <v>75</v>
      </c>
      <c r="B39" s="418"/>
      <c r="C39" s="418"/>
      <c r="D39" s="418"/>
      <c r="E39" s="412"/>
      <c r="F39" s="413"/>
      <c r="G39" s="413"/>
      <c r="H39" s="53"/>
      <c r="I39" s="52"/>
      <c r="J39" s="52"/>
      <c r="K39" s="412"/>
      <c r="L39" s="413"/>
      <c r="M39" s="52"/>
      <c r="N39" s="414"/>
      <c r="O39" s="413"/>
      <c r="P39" s="49"/>
      <c r="Q39" s="412"/>
      <c r="R39" s="413"/>
      <c r="S39" s="413"/>
      <c r="T39" s="413"/>
      <c r="U39" s="413"/>
      <c r="V39" s="415"/>
      <c r="W39" s="416"/>
      <c r="X39" s="50"/>
      <c r="Y39" s="51">
        <f>'Fiche résultats'!Y69</f>
        <v>1</v>
      </c>
      <c r="Z39" s="38"/>
      <c r="AA39" s="135"/>
      <c r="AB39" s="134">
        <f>AB8+AA8</f>
        <v>30</v>
      </c>
      <c r="AC39" s="26"/>
    </row>
    <row r="40" ht="15" customHeight="1"/>
    <row r="41" spans="1:29" ht="12.75" customHeight="1">
      <c r="A41" s="13"/>
      <c r="B41" s="13"/>
      <c r="C41" s="13"/>
      <c r="E41" s="13"/>
      <c r="F41" s="13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3"/>
      <c r="R41" s="13"/>
      <c r="S41" s="13"/>
      <c r="T41" s="13"/>
      <c r="U41" s="13"/>
      <c r="V41" s="13"/>
      <c r="W41" s="13"/>
      <c r="X41" s="13"/>
      <c r="Y41" s="13"/>
      <c r="AA41" s="9"/>
      <c r="AB41" s="9"/>
      <c r="AC41" s="9"/>
    </row>
    <row r="42" spans="1:29" ht="12.75" customHeight="1">
      <c r="A42" s="13"/>
      <c r="B42" s="13"/>
      <c r="C42" s="13"/>
      <c r="E42" s="13"/>
      <c r="F42" s="1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3"/>
      <c r="S42" s="13"/>
      <c r="T42" s="17"/>
      <c r="U42" s="17"/>
      <c r="V42" s="17"/>
      <c r="W42" s="17"/>
      <c r="X42" s="17"/>
      <c r="Y42" s="17"/>
      <c r="AA42" s="9"/>
      <c r="AB42" s="9"/>
      <c r="AC42" s="9"/>
    </row>
    <row r="43" spans="1:29" ht="12.75" customHeight="1">
      <c r="A43" s="13"/>
      <c r="B43" s="13"/>
      <c r="C43" s="13"/>
      <c r="E43" s="13"/>
      <c r="F43" s="1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3"/>
      <c r="R43" s="13"/>
      <c r="S43" s="13"/>
      <c r="T43" s="13"/>
      <c r="U43" s="13"/>
      <c r="V43" s="13"/>
      <c r="W43" s="13"/>
      <c r="X43" s="13"/>
      <c r="Y43" s="13"/>
      <c r="AA43" s="9"/>
      <c r="AB43" s="9"/>
      <c r="AC43" s="9"/>
    </row>
    <row r="44" spans="1:29" ht="12.75" customHeight="1">
      <c r="A44" s="13"/>
      <c r="B44" s="13"/>
      <c r="C44" s="13"/>
      <c r="E44" s="13"/>
      <c r="F44" s="13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3"/>
      <c r="R44" s="13"/>
      <c r="S44" s="13"/>
      <c r="T44" s="13"/>
      <c r="U44" s="13"/>
      <c r="V44" s="13"/>
      <c r="W44" s="13"/>
      <c r="X44" s="13"/>
      <c r="Y44" s="13"/>
      <c r="AA44" s="9"/>
      <c r="AB44" s="9"/>
      <c r="AC44" s="9"/>
    </row>
    <row r="45" spans="1:29" ht="12.75" customHeight="1">
      <c r="A45" s="13"/>
      <c r="B45" s="13"/>
      <c r="C45" s="13"/>
      <c r="E45" s="13"/>
      <c r="F45" s="13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3"/>
      <c r="R45" s="13"/>
      <c r="S45" s="13"/>
      <c r="T45" s="13"/>
      <c r="U45" s="13"/>
      <c r="V45" s="13"/>
      <c r="W45" s="13"/>
      <c r="X45" s="13"/>
      <c r="Y45" s="13"/>
      <c r="AA45" s="9"/>
      <c r="AB45" s="9"/>
      <c r="AC45" s="9"/>
    </row>
    <row r="46" spans="1:29" ht="12.75" customHeight="1">
      <c r="A46" s="13"/>
      <c r="B46" s="13"/>
      <c r="C46" s="13"/>
      <c r="E46" s="13"/>
      <c r="F46" s="13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3"/>
      <c r="R46" s="13"/>
      <c r="S46" s="13"/>
      <c r="T46" s="13"/>
      <c r="U46" s="13"/>
      <c r="V46" s="13"/>
      <c r="W46" s="13"/>
      <c r="X46" s="13"/>
      <c r="Y46" s="13"/>
      <c r="AA46" s="9"/>
      <c r="AB46" s="9"/>
      <c r="AC46" s="9"/>
    </row>
    <row r="47" spans="1:29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6"/>
      <c r="S47" s="16"/>
      <c r="T47" s="17"/>
      <c r="U47" s="17"/>
      <c r="V47" s="17"/>
      <c r="W47" s="17"/>
      <c r="X47" s="17"/>
      <c r="Y47" s="17"/>
      <c r="AA47" s="222"/>
      <c r="AB47" s="222"/>
      <c r="AC47" s="222"/>
    </row>
    <row r="48" spans="1:29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7"/>
      <c r="S48" s="17"/>
      <c r="T48" s="17"/>
      <c r="U48" s="17"/>
      <c r="V48" s="17"/>
      <c r="W48" s="17"/>
      <c r="X48" s="17"/>
      <c r="Y48" s="17"/>
      <c r="AA48" s="4"/>
      <c r="AB48" s="4"/>
      <c r="AC48" s="4"/>
    </row>
    <row r="49" spans="1:29" ht="12.75">
      <c r="A49" s="18"/>
      <c r="B49" s="1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7"/>
      <c r="S49" s="17"/>
      <c r="T49" s="17"/>
      <c r="U49" s="17"/>
      <c r="V49" s="17"/>
      <c r="W49" s="17"/>
      <c r="X49" s="17"/>
      <c r="Y49" s="17"/>
      <c r="AA49" s="4"/>
      <c r="AB49" s="4"/>
      <c r="AC49" s="4"/>
    </row>
    <row r="50" spans="1:29" ht="12.75">
      <c r="A50" s="13"/>
      <c r="B50" s="13"/>
      <c r="C50" s="13"/>
      <c r="D50" s="17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17"/>
      <c r="S50" s="17"/>
      <c r="T50" s="17"/>
      <c r="U50" s="17"/>
      <c r="V50" s="17"/>
      <c r="W50" s="17"/>
      <c r="X50" s="17"/>
      <c r="Y50" s="17"/>
      <c r="AA50" s="4"/>
      <c r="AB50" s="4"/>
      <c r="AC50" s="4"/>
    </row>
    <row r="51" spans="1:2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6"/>
      <c r="S51" s="16"/>
      <c r="T51" s="17"/>
      <c r="U51" s="17"/>
      <c r="V51" s="17"/>
      <c r="W51" s="17"/>
      <c r="X51" s="17"/>
      <c r="Y51" s="17"/>
      <c r="AA51" s="11"/>
      <c r="AB51" s="11"/>
      <c r="AC51" s="11"/>
    </row>
    <row r="52" spans="1:29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6"/>
      <c r="S52" s="16"/>
      <c r="T52" s="17"/>
      <c r="U52" s="17"/>
      <c r="V52" s="17"/>
      <c r="W52" s="17"/>
      <c r="X52" s="17"/>
      <c r="Y52" s="17"/>
      <c r="AA52" s="4"/>
      <c r="AB52" s="4"/>
      <c r="AC52" s="4"/>
    </row>
    <row r="53" spans="1:29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6"/>
      <c r="S53" s="16"/>
      <c r="T53" s="17"/>
      <c r="U53" s="17"/>
      <c r="V53" s="17"/>
      <c r="W53" s="17"/>
      <c r="X53" s="17"/>
      <c r="Y53" s="17"/>
      <c r="AA53" s="3"/>
      <c r="AB53" s="3"/>
      <c r="AC53" s="3"/>
    </row>
    <row r="54" spans="1:25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7"/>
      <c r="S54" s="17"/>
      <c r="T54" s="13"/>
      <c r="U54" s="13"/>
      <c r="V54" s="13"/>
      <c r="W54" s="13"/>
      <c r="X54" s="13"/>
      <c r="Y54" s="13"/>
    </row>
    <row r="55" spans="1:25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6"/>
      <c r="S55" s="16"/>
      <c r="T55" s="17"/>
      <c r="U55" s="17"/>
      <c r="V55" s="17"/>
      <c r="W55" s="17"/>
      <c r="X55" s="17"/>
      <c r="Y55" s="17"/>
    </row>
    <row r="56" spans="1:25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7"/>
      <c r="S56" s="17"/>
      <c r="T56" s="17"/>
      <c r="U56" s="17"/>
      <c r="V56" s="17"/>
      <c r="W56" s="17"/>
      <c r="X56" s="17"/>
      <c r="Y56" s="17"/>
    </row>
    <row r="57" spans="1:25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7"/>
      <c r="S57" s="17"/>
      <c r="T57" s="17"/>
      <c r="U57" s="17"/>
      <c r="V57" s="17"/>
      <c r="W57" s="17"/>
      <c r="X57" s="17"/>
      <c r="Y57" s="17"/>
    </row>
  </sheetData>
  <sheetProtection password="BE7F" sheet="1" objects="1" scenarios="1" selectLockedCells="1"/>
  <mergeCells count="208">
    <mergeCell ref="C33:D33"/>
    <mergeCell ref="E33:G33"/>
    <mergeCell ref="K33:L33"/>
    <mergeCell ref="N33:O33"/>
    <mergeCell ref="Q33:U33"/>
    <mergeCell ref="V33:W33"/>
    <mergeCell ref="C32:D32"/>
    <mergeCell ref="E32:G32"/>
    <mergeCell ref="K32:L32"/>
    <mergeCell ref="N32:O32"/>
    <mergeCell ref="Q32:U32"/>
    <mergeCell ref="V32:W32"/>
    <mergeCell ref="C31:D31"/>
    <mergeCell ref="E31:G31"/>
    <mergeCell ref="K31:L31"/>
    <mergeCell ref="N31:O31"/>
    <mergeCell ref="Q31:U31"/>
    <mergeCell ref="V31:W31"/>
    <mergeCell ref="C30:D30"/>
    <mergeCell ref="E30:G30"/>
    <mergeCell ref="K30:L30"/>
    <mergeCell ref="N30:O30"/>
    <mergeCell ref="Q30:U30"/>
    <mergeCell ref="V30:W30"/>
    <mergeCell ref="C29:D29"/>
    <mergeCell ref="E29:G29"/>
    <mergeCell ref="K29:L29"/>
    <mergeCell ref="N29:O29"/>
    <mergeCell ref="Q29:U29"/>
    <mergeCell ref="V29:W29"/>
    <mergeCell ref="C28:D28"/>
    <mergeCell ref="E28:G28"/>
    <mergeCell ref="K28:L28"/>
    <mergeCell ref="N28:O28"/>
    <mergeCell ref="Q28:U28"/>
    <mergeCell ref="V28:W28"/>
    <mergeCell ref="C27:D27"/>
    <mergeCell ref="E27:G27"/>
    <mergeCell ref="K27:L27"/>
    <mergeCell ref="N27:O27"/>
    <mergeCell ref="Q27:U27"/>
    <mergeCell ref="V27:W27"/>
    <mergeCell ref="C26:D26"/>
    <mergeCell ref="E26:G26"/>
    <mergeCell ref="K26:L26"/>
    <mergeCell ref="N26:O26"/>
    <mergeCell ref="Q26:U26"/>
    <mergeCell ref="V26:W26"/>
    <mergeCell ref="E39:G39"/>
    <mergeCell ref="K39:L39"/>
    <mergeCell ref="N39:O39"/>
    <mergeCell ref="Q39:U39"/>
    <mergeCell ref="V39:W39"/>
    <mergeCell ref="A39:D39"/>
    <mergeCell ref="C38:D38"/>
    <mergeCell ref="E38:G38"/>
    <mergeCell ref="K38:L38"/>
    <mergeCell ref="N38:O38"/>
    <mergeCell ref="Q38:U38"/>
    <mergeCell ref="V38:W38"/>
    <mergeCell ref="C37:D37"/>
    <mergeCell ref="E37:G37"/>
    <mergeCell ref="K37:L37"/>
    <mergeCell ref="N37:O37"/>
    <mergeCell ref="Q37:U37"/>
    <mergeCell ref="V37:W37"/>
    <mergeCell ref="C36:D36"/>
    <mergeCell ref="E36:G36"/>
    <mergeCell ref="K36:L36"/>
    <mergeCell ref="N36:O36"/>
    <mergeCell ref="Q36:U36"/>
    <mergeCell ref="V36:W36"/>
    <mergeCell ref="C35:D35"/>
    <mergeCell ref="E35:G35"/>
    <mergeCell ref="K35:L35"/>
    <mergeCell ref="N35:O35"/>
    <mergeCell ref="Q35:U35"/>
    <mergeCell ref="V35:W35"/>
    <mergeCell ref="C34:D34"/>
    <mergeCell ref="E34:G34"/>
    <mergeCell ref="K34:L34"/>
    <mergeCell ref="N34:O34"/>
    <mergeCell ref="Q34:U34"/>
    <mergeCell ref="V34:W34"/>
    <mergeCell ref="C23:D23"/>
    <mergeCell ref="E23:G23"/>
    <mergeCell ref="K23:L23"/>
    <mergeCell ref="N23:O23"/>
    <mergeCell ref="Q23:U23"/>
    <mergeCell ref="V23:W23"/>
    <mergeCell ref="C25:D25"/>
    <mergeCell ref="E25:G25"/>
    <mergeCell ref="K25:L25"/>
    <mergeCell ref="N25:O25"/>
    <mergeCell ref="Q25:U25"/>
    <mergeCell ref="V25:W25"/>
    <mergeCell ref="C24:D24"/>
    <mergeCell ref="E24:G24"/>
    <mergeCell ref="K24:L24"/>
    <mergeCell ref="N24:O24"/>
    <mergeCell ref="Q24:U24"/>
    <mergeCell ref="V24:W24"/>
    <mergeCell ref="C22:D22"/>
    <mergeCell ref="E22:G22"/>
    <mergeCell ref="K22:L22"/>
    <mergeCell ref="N22:O22"/>
    <mergeCell ref="Q22:U22"/>
    <mergeCell ref="V22:W22"/>
    <mergeCell ref="C21:D21"/>
    <mergeCell ref="E21:G21"/>
    <mergeCell ref="K21:L21"/>
    <mergeCell ref="N21:O21"/>
    <mergeCell ref="Q21:U21"/>
    <mergeCell ref="V21:W21"/>
    <mergeCell ref="C20:D20"/>
    <mergeCell ref="E20:G20"/>
    <mergeCell ref="K20:L20"/>
    <mergeCell ref="N20:O20"/>
    <mergeCell ref="Q20:U20"/>
    <mergeCell ref="V20:W20"/>
    <mergeCell ref="C19:D19"/>
    <mergeCell ref="E19:G19"/>
    <mergeCell ref="K19:L19"/>
    <mergeCell ref="N19:O19"/>
    <mergeCell ref="Q19:U19"/>
    <mergeCell ref="V19:W19"/>
    <mergeCell ref="C18:D18"/>
    <mergeCell ref="E18:G18"/>
    <mergeCell ref="K18:L18"/>
    <mergeCell ref="N18:O18"/>
    <mergeCell ref="Q18:U18"/>
    <mergeCell ref="V18:W18"/>
    <mergeCell ref="C17:D17"/>
    <mergeCell ref="E17:G17"/>
    <mergeCell ref="K17:L17"/>
    <mergeCell ref="N17:O17"/>
    <mergeCell ref="Q17:U17"/>
    <mergeCell ref="V17:W17"/>
    <mergeCell ref="C16:D16"/>
    <mergeCell ref="E16:G16"/>
    <mergeCell ref="K16:L16"/>
    <mergeCell ref="N16:O16"/>
    <mergeCell ref="Q16:U16"/>
    <mergeCell ref="V16:W16"/>
    <mergeCell ref="C15:D15"/>
    <mergeCell ref="E15:G15"/>
    <mergeCell ref="K15:L15"/>
    <mergeCell ref="N15:O15"/>
    <mergeCell ref="Q15:U15"/>
    <mergeCell ref="V15:W15"/>
    <mergeCell ref="C14:D14"/>
    <mergeCell ref="E14:G14"/>
    <mergeCell ref="K14:L14"/>
    <mergeCell ref="N14:O14"/>
    <mergeCell ref="Q14:U14"/>
    <mergeCell ref="V14:W14"/>
    <mergeCell ref="C13:D13"/>
    <mergeCell ref="E13:G13"/>
    <mergeCell ref="K13:L13"/>
    <mergeCell ref="N13:O13"/>
    <mergeCell ref="Q13:U13"/>
    <mergeCell ref="V13:W13"/>
    <mergeCell ref="C12:D12"/>
    <mergeCell ref="E12:G12"/>
    <mergeCell ref="K12:L12"/>
    <mergeCell ref="N12:O12"/>
    <mergeCell ref="Q12:U12"/>
    <mergeCell ref="V12:W12"/>
    <mergeCell ref="C11:D11"/>
    <mergeCell ref="E11:G11"/>
    <mergeCell ref="K11:L11"/>
    <mergeCell ref="N11:O11"/>
    <mergeCell ref="Q11:U11"/>
    <mergeCell ref="V11:W11"/>
    <mergeCell ref="C10:D10"/>
    <mergeCell ref="E10:G10"/>
    <mergeCell ref="K10:L10"/>
    <mergeCell ref="N10:O10"/>
    <mergeCell ref="Q10:U10"/>
    <mergeCell ref="V10:W10"/>
    <mergeCell ref="AA1:AB1"/>
    <mergeCell ref="F5:H5"/>
    <mergeCell ref="P5:S5"/>
    <mergeCell ref="I4:N4"/>
    <mergeCell ref="I5:N5"/>
    <mergeCell ref="E1:Y1"/>
    <mergeCell ref="E2:Y2"/>
    <mergeCell ref="F4:H4"/>
    <mergeCell ref="N9:O9"/>
    <mergeCell ref="Q9:U9"/>
    <mergeCell ref="V9:W9"/>
    <mergeCell ref="T6:U6"/>
    <mergeCell ref="V4:Y6"/>
    <mergeCell ref="T4:U4"/>
    <mergeCell ref="P4:S4"/>
    <mergeCell ref="V8:W8"/>
    <mergeCell ref="I6:N6"/>
    <mergeCell ref="T5:U5"/>
    <mergeCell ref="C9:D9"/>
    <mergeCell ref="E9:G9"/>
    <mergeCell ref="F6:H6"/>
    <mergeCell ref="P6:S6"/>
    <mergeCell ref="C8:D8"/>
    <mergeCell ref="E8:G8"/>
    <mergeCell ref="K8:L8"/>
    <mergeCell ref="N8:O8"/>
    <mergeCell ref="Q8:U8"/>
    <mergeCell ref="K9:L9"/>
  </mergeCells>
  <dataValidations count="1">
    <dataValidation type="whole" allowBlank="1" showInputMessage="1" showErrorMessage="1" sqref="A9:A38">
      <formula1>6000000</formula1>
      <formula2>12000000</formula2>
    </dataValidation>
  </dataValidations>
  <printOptions horizontalCentered="1" verticalCentered="1"/>
  <pageMargins left="0.5118110236220472" right="0.5118110236220472" top="0.15748031496062992" bottom="0.1968503937007874" header="0.5118110236220472" footer="0.5118110236220472"/>
  <pageSetup fitToHeight="1" fitToWidth="1" horizontalDpi="300" verticalDpi="300" orientation="landscape" paperSize="9" scale="71" r:id="rId2"/>
  <ignoredErrors>
    <ignoredError sqref="J4:N4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7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H17" sqref="AH17"/>
    </sheetView>
  </sheetViews>
  <sheetFormatPr defaultColWidth="11.57421875" defaultRowHeight="12.75"/>
  <cols>
    <col min="1" max="1" width="12.7109375" style="1" customWidth="1"/>
    <col min="2" max="2" width="6.00390625" style="1" customWidth="1"/>
    <col min="3" max="3" width="20.57421875" style="1" customWidth="1"/>
    <col min="4" max="4" width="8.57421875" style="1" customWidth="1"/>
    <col min="5" max="5" width="3.7109375" style="1" customWidth="1"/>
    <col min="6" max="6" width="2.8515625" style="1" customWidth="1"/>
    <col min="7" max="7" width="16.00390625" style="1" customWidth="1"/>
    <col min="8" max="8" width="3.8515625" style="1" customWidth="1"/>
    <col min="9" max="9" width="11.00390625" style="1" customWidth="1"/>
    <col min="10" max="10" width="8.140625" style="1" customWidth="1"/>
    <col min="11" max="11" width="2.8515625" style="1" customWidth="1"/>
    <col min="12" max="12" width="5.28125" style="1" customWidth="1"/>
    <col min="13" max="13" width="8.140625" style="1" customWidth="1"/>
    <col min="14" max="14" width="5.28125" style="1" customWidth="1"/>
    <col min="15" max="15" width="3.57421875" style="1" customWidth="1"/>
    <col min="16" max="16" width="8.140625" style="1" customWidth="1"/>
    <col min="17" max="17" width="9.140625" style="1" customWidth="1"/>
    <col min="18" max="18" width="2.8515625" style="1" customWidth="1"/>
    <col min="19" max="19" width="5.421875" style="1" customWidth="1"/>
    <col min="20" max="20" width="11.421875" style="1" customWidth="1"/>
    <col min="21" max="21" width="15.8515625" style="1" customWidth="1"/>
    <col min="22" max="22" width="3.421875" style="1" customWidth="1"/>
    <col min="23" max="23" width="4.7109375" style="1" customWidth="1"/>
    <col min="24" max="24" width="10.7109375" style="1" hidden="1" customWidth="1"/>
    <col min="25" max="25" width="10.57421875" style="1" customWidth="1"/>
    <col min="26" max="26" width="11.57421875" style="1" customWidth="1"/>
    <col min="27" max="28" width="11.421875" style="1" hidden="1" customWidth="1"/>
    <col min="29" max="29" width="11.421875" style="1" customWidth="1"/>
    <col min="30" max="16384" width="11.57421875" style="1" customWidth="1"/>
  </cols>
  <sheetData>
    <row r="1" spans="3:28" ht="27" customHeight="1">
      <c r="C1" s="229"/>
      <c r="D1" s="229"/>
      <c r="E1" s="390" t="s">
        <v>0</v>
      </c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AA1" s="385" t="s">
        <v>26</v>
      </c>
      <c r="AB1" s="404"/>
    </row>
    <row r="2" spans="5:28" ht="15" customHeight="1">
      <c r="E2" s="391" t="str">
        <f>"RESULTATS &amp; CLASSEMENT DU CONCOURS"&amp;IF(AB8&lt;Y39," (Page "&amp;AB39/AA8&amp;")","")</f>
        <v>RESULTATS &amp; CLASSEMENT DU CONCOURS</v>
      </c>
      <c r="F2" s="391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AA2" s="223"/>
      <c r="AB2" s="223"/>
    </row>
    <row r="3" spans="5:28" ht="9" customHeigh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23"/>
      <c r="AB3" s="223"/>
    </row>
    <row r="4" spans="5:28" ht="15" customHeight="1">
      <c r="E4" s="28"/>
      <c r="F4" s="354" t="s">
        <v>7</v>
      </c>
      <c r="G4" s="355"/>
      <c r="H4" s="355"/>
      <c r="I4" s="356">
        <f>IF('Fiche résultats'!I4&lt;&gt;"",'Fiche résultats'!I4,"")</f>
      </c>
      <c r="J4" s="356">
        <f>IF('Fiche résultats'!J4&lt;&gt;"",'Fiche résultats'!J4,"")</f>
      </c>
      <c r="K4" s="356">
        <f>IF('Fiche résultats'!K4&lt;&gt;"",'Fiche résultats'!K4,"")</f>
      </c>
      <c r="L4" s="356">
        <f>IF('Fiche résultats'!L4&lt;&gt;"",'Fiche résultats'!L4,"")</f>
      </c>
      <c r="M4" s="356">
        <f>IF('Fiche résultats'!M4&lt;&gt;"",'Fiche résultats'!M4,"")</f>
      </c>
      <c r="N4" s="357">
        <f>IF('Fiche résultats'!N4&lt;&gt;"",'Fiche résultats'!N4,"")</f>
      </c>
      <c r="P4" s="354" t="s">
        <v>12</v>
      </c>
      <c r="Q4" s="355"/>
      <c r="R4" s="355"/>
      <c r="S4" s="355"/>
      <c r="T4" s="395">
        <f>'Compte-rendu'!$R$31</f>
      </c>
      <c r="U4" s="396"/>
      <c r="V4" s="407">
        <f>T4</f>
      </c>
      <c r="W4" s="359"/>
      <c r="X4" s="359"/>
      <c r="Y4" s="360"/>
      <c r="AA4" s="223"/>
      <c r="AB4" s="223"/>
    </row>
    <row r="5" spans="1:28" ht="15" customHeight="1">
      <c r="A5" s="10"/>
      <c r="B5" s="10"/>
      <c r="C5" s="9"/>
      <c r="D5" s="9"/>
      <c r="E5" s="28"/>
      <c r="F5" s="354" t="s">
        <v>8</v>
      </c>
      <c r="G5" s="355"/>
      <c r="H5" s="355"/>
      <c r="I5" s="356">
        <f>IF('Fiche résultats'!I5&lt;&gt;"",'Fiche résultats'!I5,"")</f>
      </c>
      <c r="J5" s="356">
        <f>IF('Fiche résultats'!J5&lt;&gt;"",'Fiche résultats'!J5,"")</f>
      </c>
      <c r="K5" s="356">
        <f>IF('Fiche résultats'!K5&lt;&gt;"",'Fiche résultats'!K5,"")</f>
      </c>
      <c r="L5" s="356">
        <f>IF('Fiche résultats'!L5&lt;&gt;"",'Fiche résultats'!L5,"")</f>
      </c>
      <c r="M5" s="356">
        <f>IF('Fiche résultats'!M5&lt;&gt;"",'Fiche résultats'!M5,"")</f>
      </c>
      <c r="N5" s="357">
        <f>IF('Fiche résultats'!N5&lt;&gt;"",'Fiche résultats'!N5,"")</f>
      </c>
      <c r="P5" s="354" t="s">
        <v>10</v>
      </c>
      <c r="Q5" s="355"/>
      <c r="R5" s="355"/>
      <c r="S5" s="355"/>
      <c r="T5" s="397">
        <f>IF('Fiche résultats'!T5&lt;&gt;"",'Fiche résultats'!T5,"")</f>
      </c>
      <c r="U5" s="406"/>
      <c r="V5" s="361"/>
      <c r="W5" s="362"/>
      <c r="X5" s="362"/>
      <c r="Y5" s="363"/>
      <c r="AA5" s="223"/>
      <c r="AB5" s="223"/>
    </row>
    <row r="6" spans="5:28" ht="15" customHeight="1">
      <c r="E6" s="28"/>
      <c r="F6" s="354" t="s">
        <v>9</v>
      </c>
      <c r="G6" s="355"/>
      <c r="H6" s="355"/>
      <c r="I6" s="356">
        <f>IF('Fiche résultats'!I6&lt;&gt;"",'Fiche résultats'!I6,"")</f>
      </c>
      <c r="J6" s="356">
        <f>IF('Fiche résultats'!J6&lt;&gt;"",'Fiche résultats'!J6,"")</f>
      </c>
      <c r="K6" s="356">
        <f>IF('Fiche résultats'!K6&lt;&gt;"",'Fiche résultats'!K6,"")</f>
      </c>
      <c r="L6" s="356">
        <f>IF('Fiche résultats'!L6&lt;&gt;"",'Fiche résultats'!L6,"")</f>
      </c>
      <c r="M6" s="356">
        <f>IF('Fiche résultats'!M6&lt;&gt;"",'Fiche résultats'!M6,"")</f>
      </c>
      <c r="N6" s="357">
        <f>IF('Fiche résultats'!N6&lt;&gt;"",'Fiche résultats'!N6,"")</f>
      </c>
      <c r="P6" s="354" t="s">
        <v>11</v>
      </c>
      <c r="Q6" s="355"/>
      <c r="R6" s="355"/>
      <c r="S6" s="355"/>
      <c r="T6" s="395">
        <f>IF('Fiche résultats'!T6&lt;&gt;"",'Fiche résultats'!T6,"")</f>
      </c>
      <c r="U6" s="406"/>
      <c r="V6" s="364"/>
      <c r="W6" s="365"/>
      <c r="X6" s="365"/>
      <c r="Y6" s="366"/>
      <c r="AA6" s="181"/>
      <c r="AB6" s="181"/>
    </row>
    <row r="7" spans="26:29" ht="15" customHeight="1">
      <c r="Z7" s="5"/>
      <c r="AA7" s="181" t="s">
        <v>28</v>
      </c>
      <c r="AB7" s="181" t="s">
        <v>93</v>
      </c>
      <c r="AC7" s="5"/>
    </row>
    <row r="8" spans="1:30" ht="27" customHeight="1">
      <c r="A8" s="218" t="s">
        <v>15</v>
      </c>
      <c r="B8" s="225" t="s">
        <v>23</v>
      </c>
      <c r="C8" s="371" t="s">
        <v>16</v>
      </c>
      <c r="D8" s="372"/>
      <c r="E8" s="373" t="s">
        <v>17</v>
      </c>
      <c r="F8" s="374"/>
      <c r="G8" s="375"/>
      <c r="H8" s="218" t="s">
        <v>2</v>
      </c>
      <c r="I8" s="218" t="s">
        <v>25</v>
      </c>
      <c r="J8" s="225" t="s">
        <v>20</v>
      </c>
      <c r="K8" s="373" t="s">
        <v>21</v>
      </c>
      <c r="L8" s="376"/>
      <c r="M8" s="218" t="s">
        <v>22</v>
      </c>
      <c r="N8" s="373" t="s">
        <v>14</v>
      </c>
      <c r="O8" s="376"/>
      <c r="P8" s="225" t="s">
        <v>19</v>
      </c>
      <c r="Q8" s="373" t="s">
        <v>18</v>
      </c>
      <c r="R8" s="377"/>
      <c r="S8" s="377"/>
      <c r="T8" s="377"/>
      <c r="U8" s="378"/>
      <c r="V8" s="367" t="s">
        <v>24</v>
      </c>
      <c r="W8" s="368"/>
      <c r="X8" s="220" t="s">
        <v>3</v>
      </c>
      <c r="Y8" s="221" t="s">
        <v>1</v>
      </c>
      <c r="Z8" s="23"/>
      <c r="AA8" s="184">
        <f>ROWS(AB9:AB38)</f>
        <v>30</v>
      </c>
      <c r="AB8" s="185">
        <f>'Résultats classés (1)'!AB39</f>
        <v>30</v>
      </c>
      <c r="AC8" s="24"/>
      <c r="AD8" s="224"/>
    </row>
    <row r="9" spans="1:29" ht="15.75">
      <c r="A9" s="230">
        <f>IF(AND(INDEX('Fiche résultats'!A$9:A$68,$AA9,1)&lt;&gt;"",$X9&lt;&gt;0),INDEX('Fiche résultats'!A$9:A$68,$AA9,1),"")</f>
      </c>
      <c r="B9" s="54">
        <f>IF(AND(INDEX('Fiche résultats'!B$9:B$68,$AA9,1)&lt;&gt;"",$X9&lt;&gt;0),INDEX('Fiche résultats'!B$9:B$68,$AA9,1),"")</f>
      </c>
      <c r="C9" s="398">
        <f>IF(AND(INDEX('Fiche résultats'!C$9:C$68,$AA9,1)&lt;&gt;"",$X9&lt;&gt;0),INDEX('Fiche résultats'!C$9:C$68,$AA9,1),"")</f>
      </c>
      <c r="D9" s="399">
        <f>IF(AND(INDEX('Fiche résultats'!D$9:D$68,$AA9,1)&lt;&gt;"",$X9&lt;&gt;0),INDEX('Fiche résultats'!D$9:D$68,$AA9,1),"")</f>
      </c>
      <c r="E9" s="398">
        <f>IF(AND(INDEX('Fiche résultats'!E$9:E$68,$AA9,1)&lt;&gt;"",$X9&lt;&gt;0),INDEX('Fiche résultats'!E$9:E$68,$AA9,1),"")</f>
      </c>
      <c r="F9" s="400">
        <f>IF(AND(INDEX('Fiche résultats'!F$9:F$68,$AA9,1)&lt;&gt;"",$X9&lt;&gt;0),INDEX('Fiche résultats'!F$9:F$68,$AA9,1),"")</f>
      </c>
      <c r="G9" s="399">
        <f>IF(AND(INDEX('Fiche résultats'!G$9:G$68,$AA9,1)&lt;&gt;"",$X9&lt;&gt;0),INDEX('Fiche résultats'!G$9:G$68,$AA9,1),"")</f>
      </c>
      <c r="H9" s="231">
        <f>IF(AND(INDEX('Fiche résultats'!H$9:H$68,$AA9,1)&lt;&gt;"",$X9&lt;&gt;0),INDEX('Fiche résultats'!H$9:H$68,$AA9,1),"")</f>
      </c>
      <c r="I9" s="55">
        <f>IF(AND(INDEX('Fiche résultats'!I$9:I$68,$AA9,1)&lt;&gt;"",$X9&lt;&gt;0),INDEX('Fiche résultats'!I$9:I$68,$AA9,1),"")</f>
      </c>
      <c r="J9" s="226">
        <f>IF(AND(INDEX('Fiche résultats'!J$9:J$68,$AA9,1)&lt;&gt;"",$X9&lt;&gt;0),INDEX('Fiche résultats'!J$9:J$68,$AA9,1),"")</f>
      </c>
      <c r="K9" s="398">
        <f>IF(AND(INDEX('Fiche résultats'!K$9:K$68,$AA9,1)&lt;&gt;"",$X9&lt;&gt;0),INDEX('Fiche résultats'!K$9:K$68,$AA9,1),"")</f>
      </c>
      <c r="L9" s="399">
        <f>IF(AND(INDEX('Fiche résultats'!L$9:L$68,$AA9,1)&lt;&gt;"",$X9&lt;&gt;0),INDEX('Fiche résultats'!L$9:L$68,$AA9,1),"")</f>
      </c>
      <c r="M9" s="226">
        <f>IF(AND(INDEX('Fiche résultats'!M$9:M$68,$AA9,1)&lt;&gt;"",$X9&lt;&gt;0),INDEX('Fiche résultats'!M$9:M$68,$AA9,1),"")</f>
      </c>
      <c r="N9" s="410">
        <f>IF(AND(INDEX('Fiche résultats'!N$9:N$68,$AA9,1)&lt;&gt;"",$X9&lt;&gt;0),INDEX('Fiche résultats'!N$9:N$68,$AA9,1),"")</f>
      </c>
      <c r="O9" s="411">
        <f>IF(AND(INDEX('Fiche résultats'!O$9:O$68,$AA9,1)&lt;&gt;"",$X9&lt;&gt;0),INDEX('Fiche résultats'!O$9:O$68,$AA9,1),"")</f>
      </c>
      <c r="P9" s="232">
        <f>IF(AND(INDEX('Fiche résultats'!P$9:P$68,$AA9,1)&lt;&gt;"",$X9&lt;&gt;0),INDEX('Fiche résultats'!P$9:P$68,$AA9,1),"")</f>
      </c>
      <c r="Q9" s="398">
        <f>IF(AND(INDEX('Fiche résultats'!Q$9:Q$68,$AA9,1)&lt;&gt;"",$X9&lt;&gt;0),INDEX('Fiche résultats'!Q$9:Q$68,$AA9,1),"")</f>
      </c>
      <c r="R9" s="400">
        <f>IF(AND(INDEX('Fiche résultats'!R$9:R$68,$AA9,1)&lt;&gt;"",$X9&lt;&gt;0),INDEX('Fiche résultats'!R$9:R$68,$AA9,1),"")</f>
      </c>
      <c r="S9" s="400">
        <f>IF(AND(INDEX('Fiche résultats'!S$9:S$68,$AA9,1)&lt;&gt;"",$X9&lt;&gt;0),INDEX('Fiche résultats'!S$9:S$68,$AA9,1),"")</f>
      </c>
      <c r="T9" s="400">
        <f>IF(AND(INDEX('Fiche résultats'!T$9:T$68,$AA9,1)&lt;&gt;"",$X9&lt;&gt;0),INDEX('Fiche résultats'!T$9:T$68,$AA9,1),"")</f>
      </c>
      <c r="U9" s="401">
        <f>IF(AND(INDEX('Fiche résultats'!U$9:U$68,$AA9,1)&lt;&gt;"",$X9&lt;&gt;0),INDEX('Fiche résultats'!U$9:U$68,$AA9,1),"")</f>
      </c>
      <c r="V9" s="419">
        <f>IF(AND(INDEX('Fiche résultats'!V$9:V$68,$AA9,1)&lt;&gt;"",$X9&lt;&gt;0),INDEX('Fiche résultats'!V$9:V$68,$AA9,1),"")</f>
      </c>
      <c r="W9" s="420">
        <f>IF(AND(INDEX('Fiche résultats'!W$9:W$68,$AA9,1)&lt;&gt;"",$X9&lt;&gt;0),INDEX('Fiche résultats'!W$9:W$68,$AA9,1),"")</f>
      </c>
      <c r="X9" s="30">
        <f>INDEX('Fiche résultats'!X$9:X$68,$AA9,1)</f>
        <v>0</v>
      </c>
      <c r="Y9" s="29">
        <f>IF(AND(INDEX('Fiche résultats'!Y$9:Y$68,$AA9,1)&lt;&gt;"",$X9&lt;&gt;0),INDEX('Fiche résultats'!Y$9:Y$68,$AA9,1),"")</f>
      </c>
      <c r="Z9" s="25"/>
      <c r="AA9" s="47">
        <f>MATCH(AB9,'Fiche résultats'!AA$9:AA$68,0)</f>
        <v>1</v>
      </c>
      <c r="AB9" s="41">
        <f aca="true" t="shared" si="0" ref="AB9:AB38">IF(AB8+1&lt;Y$39,AB8+1,Y$39)</f>
        <v>1</v>
      </c>
      <c r="AC9" s="26"/>
    </row>
    <row r="10" spans="1:29" ht="15.75">
      <c r="A10" s="230">
        <f>IF(AND(INDEX('Fiche résultats'!A$9:A$68,$AA10,1)&lt;&gt;"",$X10&lt;&gt;0),INDEX('Fiche résultats'!A$9:A$68,$AA10,1),"")</f>
      </c>
      <c r="B10" s="54">
        <f>IF(AND(INDEX('Fiche résultats'!B$9:B$68,$AA10,1)&lt;&gt;"",$X10&lt;&gt;0),INDEX('Fiche résultats'!B$9:B$68,$AA10,1),"")</f>
      </c>
      <c r="C10" s="398">
        <f>IF(AND(INDEX('Fiche résultats'!C$9:C$68,$AA10,1)&lt;&gt;"",$X10&lt;&gt;0),INDEX('Fiche résultats'!C$9:C$68,$AA10,1),"")</f>
      </c>
      <c r="D10" s="399">
        <f>IF(AND(INDEX('Fiche résultats'!D$9:D$68,$AA10,1)&lt;&gt;"",$X10&lt;&gt;0),INDEX('Fiche résultats'!D$9:D$68,$AA10,1),"")</f>
      </c>
      <c r="E10" s="398">
        <f>IF(AND(INDEX('Fiche résultats'!E$9:E$68,$AA10,1)&lt;&gt;"",$X10&lt;&gt;0),INDEX('Fiche résultats'!E$9:E$68,$AA10,1),"")</f>
      </c>
      <c r="F10" s="400">
        <f>IF(AND(INDEX('Fiche résultats'!F$9:F$68,$AA10,1)&lt;&gt;"",$X10&lt;&gt;0),INDEX('Fiche résultats'!F$9:F$68,$AA10,1),"")</f>
      </c>
      <c r="G10" s="399">
        <f>IF(AND(INDEX('Fiche résultats'!G$9:G$68,$AA10,1)&lt;&gt;"",$X10&lt;&gt;0),INDEX('Fiche résultats'!G$9:G$68,$AA10,1),"")</f>
      </c>
      <c r="H10" s="231">
        <f>IF(AND(INDEX('Fiche résultats'!H$9:H$68,$AA10,1)&lt;&gt;"",$X10&lt;&gt;0),INDEX('Fiche résultats'!H$9:H$68,$AA10,1),"")</f>
      </c>
      <c r="I10" s="55">
        <f>IF(AND(INDEX('Fiche résultats'!I$9:I$68,$AA10,1)&lt;&gt;"",$X10&lt;&gt;0),INDEX('Fiche résultats'!I$9:I$68,$AA10,1),"")</f>
      </c>
      <c r="J10" s="226">
        <f>IF(AND(INDEX('Fiche résultats'!J$9:J$68,$AA10,1)&lt;&gt;"",$X10&lt;&gt;0),INDEX('Fiche résultats'!J$9:J$68,$AA10,1),"")</f>
      </c>
      <c r="K10" s="398">
        <f>IF(AND(INDEX('Fiche résultats'!K$9:K$68,$AA10,1)&lt;&gt;"",$X10&lt;&gt;0),INDEX('Fiche résultats'!K$9:K$68,$AA10,1),"")</f>
      </c>
      <c r="L10" s="399">
        <f>IF(AND(INDEX('Fiche résultats'!L$9:L$68,$AA10,1)&lt;&gt;"",$X10&lt;&gt;0),INDEX('Fiche résultats'!L$9:L$68,$AA10,1),"")</f>
      </c>
      <c r="M10" s="226">
        <f>IF(AND(INDEX('Fiche résultats'!M$9:M$68,$AA10,1)&lt;&gt;"",$X10&lt;&gt;0),INDEX('Fiche résultats'!M$9:M$68,$AA10,1),"")</f>
      </c>
      <c r="N10" s="410">
        <f>IF(AND(INDEX('Fiche résultats'!N$9:N$68,$AA10,1)&lt;&gt;"",$X10&lt;&gt;0),INDEX('Fiche résultats'!N$9:N$68,$AA10,1),"")</f>
      </c>
      <c r="O10" s="411">
        <f>IF(AND(INDEX('Fiche résultats'!O$9:O$68,$AA10,1)&lt;&gt;"",$X10&lt;&gt;0),INDEX('Fiche résultats'!O$9:O$68,$AA10,1),"")</f>
      </c>
      <c r="P10" s="232">
        <f>IF(AND(INDEX('Fiche résultats'!P$9:P$68,$AA10,1)&lt;&gt;"",$X10&lt;&gt;0),INDEX('Fiche résultats'!P$9:P$68,$AA10,1),"")</f>
      </c>
      <c r="Q10" s="398">
        <f>IF(AND(INDEX('Fiche résultats'!Q$9:Q$68,$AA10,1)&lt;&gt;"",$X10&lt;&gt;0),INDEX('Fiche résultats'!Q$9:Q$68,$AA10,1),"")</f>
      </c>
      <c r="R10" s="400">
        <f>IF(AND(INDEX('Fiche résultats'!R$9:R$68,$AA10,1)&lt;&gt;"",$X10&lt;&gt;0),INDEX('Fiche résultats'!R$9:R$68,$AA10,1),"")</f>
      </c>
      <c r="S10" s="400">
        <f>IF(AND(INDEX('Fiche résultats'!S$9:S$68,$AA10,1)&lt;&gt;"",$X10&lt;&gt;0),INDEX('Fiche résultats'!S$9:S$68,$AA10,1),"")</f>
      </c>
      <c r="T10" s="400">
        <f>IF(AND(INDEX('Fiche résultats'!T$9:T$68,$AA10,1)&lt;&gt;"",$X10&lt;&gt;0),INDEX('Fiche résultats'!T$9:T$68,$AA10,1),"")</f>
      </c>
      <c r="U10" s="401">
        <f>IF(AND(INDEX('Fiche résultats'!U$9:U$68,$AA10,1)&lt;&gt;"",$X10&lt;&gt;0),INDEX('Fiche résultats'!U$9:U$68,$AA10,1),"")</f>
      </c>
      <c r="V10" s="419">
        <f>IF(AND(INDEX('Fiche résultats'!V$9:V$68,$AA10,1)&lt;&gt;"",$X10&lt;&gt;0),INDEX('Fiche résultats'!V$9:V$68,$AA10,1),"")</f>
      </c>
      <c r="W10" s="420">
        <f>IF(AND(INDEX('Fiche résultats'!W$9:W$68,$AA10,1)&lt;&gt;"",$X10&lt;&gt;0),INDEX('Fiche résultats'!W$9:W$68,$AA10,1),"")</f>
      </c>
      <c r="X10" s="30">
        <f>INDEX('Fiche résultats'!X$9:X$68,$AA10,1)</f>
        <v>0</v>
      </c>
      <c r="Y10" s="29">
        <f>IF(AND(INDEX('Fiche résultats'!Y$9:Y$68,$AA10,1)&lt;&gt;"",$X10&lt;&gt;0),INDEX('Fiche résultats'!Y$9:Y$68,$AA10,1),"")</f>
      </c>
      <c r="Z10" s="25"/>
      <c r="AA10" s="47">
        <f>MATCH(AB10,'Fiche résultats'!AA$9:AA$68,0)</f>
        <v>1</v>
      </c>
      <c r="AB10" s="41">
        <f t="shared" si="0"/>
        <v>1</v>
      </c>
      <c r="AC10" s="26"/>
    </row>
    <row r="11" spans="1:29" ht="15.75">
      <c r="A11" s="230"/>
      <c r="B11" s="54">
        <f>IF(AND(INDEX('Fiche résultats'!B$9:B$68,$AA11,1)&lt;&gt;"",$X11&lt;&gt;0),INDEX('Fiche résultats'!B$9:B$68,$AA11,1),"")</f>
      </c>
      <c r="C11" s="398">
        <f>IF(AND(INDEX('Fiche résultats'!C$9:C$68,$AA11,1)&lt;&gt;"",$X11&lt;&gt;0),INDEX('Fiche résultats'!C$9:C$68,$AA11,1),"")</f>
      </c>
      <c r="D11" s="399">
        <f>IF(AND(INDEX('Fiche résultats'!D$9:D$68,$AA11,1)&lt;&gt;"",$X11&lt;&gt;0),INDEX('Fiche résultats'!D$9:D$68,$AA11,1),"")</f>
      </c>
      <c r="E11" s="398">
        <f>IF(AND(INDEX('Fiche résultats'!E$9:E$68,$AA11,1)&lt;&gt;"",$X11&lt;&gt;0),INDEX('Fiche résultats'!E$9:E$68,$AA11,1),"")</f>
      </c>
      <c r="F11" s="400">
        <f>IF(AND(INDEX('Fiche résultats'!F$9:F$68,$AA11,1)&lt;&gt;"",$X11&lt;&gt;0),INDEX('Fiche résultats'!F$9:F$68,$AA11,1),"")</f>
      </c>
      <c r="G11" s="399">
        <f>IF(AND(INDEX('Fiche résultats'!G$9:G$68,$AA11,1)&lt;&gt;"",$X11&lt;&gt;0),INDEX('Fiche résultats'!G$9:G$68,$AA11,1),"")</f>
      </c>
      <c r="H11" s="231">
        <f>IF(AND(INDEX('Fiche résultats'!H$9:H$68,$AA11,1)&lt;&gt;"",$X11&lt;&gt;0),INDEX('Fiche résultats'!H$9:H$68,$AA11,1),"")</f>
      </c>
      <c r="I11" s="55">
        <f>IF(AND(INDEX('Fiche résultats'!I$9:I$68,$AA11,1)&lt;&gt;"",$X11&lt;&gt;0),INDEX('Fiche résultats'!I$9:I$68,$AA11,1),"")</f>
      </c>
      <c r="J11" s="226">
        <f>IF(AND(INDEX('Fiche résultats'!J$9:J$68,$AA11,1)&lt;&gt;"",$X11&lt;&gt;0),INDEX('Fiche résultats'!J$9:J$68,$AA11,1),"")</f>
      </c>
      <c r="K11" s="398">
        <f>IF(AND(INDEX('Fiche résultats'!K$9:K$68,$AA11,1)&lt;&gt;"",$X11&lt;&gt;0),INDEX('Fiche résultats'!K$9:K$68,$AA11,1),"")</f>
      </c>
      <c r="L11" s="399">
        <f>IF(AND(INDEX('Fiche résultats'!L$9:L$68,$AA11,1)&lt;&gt;"",$X11&lt;&gt;0),INDEX('Fiche résultats'!L$9:L$68,$AA11,1),"")</f>
      </c>
      <c r="M11" s="226">
        <f>IF(AND(INDEX('Fiche résultats'!M$9:M$68,$AA11,1)&lt;&gt;"",$X11&lt;&gt;0),INDEX('Fiche résultats'!M$9:M$68,$AA11,1),"")</f>
      </c>
      <c r="N11" s="410">
        <f>IF(AND(INDEX('Fiche résultats'!N$9:N$68,$AA11,1)&lt;&gt;"",$X11&lt;&gt;0),INDEX('Fiche résultats'!N$9:N$68,$AA11,1),"")</f>
      </c>
      <c r="O11" s="411">
        <f>IF(AND(INDEX('Fiche résultats'!O$9:O$68,$AA11,1)&lt;&gt;"",$X11&lt;&gt;0),INDEX('Fiche résultats'!O$9:O$68,$AA11,1),"")</f>
      </c>
      <c r="P11" s="232">
        <f>IF(AND(INDEX('Fiche résultats'!P$9:P$68,$AA11,1)&lt;&gt;"",$X11&lt;&gt;0),INDEX('Fiche résultats'!P$9:P$68,$AA11,1),"")</f>
      </c>
      <c r="Q11" s="398">
        <f>IF(AND(INDEX('Fiche résultats'!Q$9:Q$68,$AA11,1)&lt;&gt;"",$X11&lt;&gt;0),INDEX('Fiche résultats'!Q$9:Q$68,$AA11,1),"")</f>
      </c>
      <c r="R11" s="400">
        <f>IF(AND(INDEX('Fiche résultats'!R$9:R$68,$AA11,1)&lt;&gt;"",$X11&lt;&gt;0),INDEX('Fiche résultats'!R$9:R$68,$AA11,1),"")</f>
      </c>
      <c r="S11" s="400">
        <f>IF(AND(INDEX('Fiche résultats'!S$9:S$68,$AA11,1)&lt;&gt;"",$X11&lt;&gt;0),INDEX('Fiche résultats'!S$9:S$68,$AA11,1),"")</f>
      </c>
      <c r="T11" s="400">
        <f>IF(AND(INDEX('Fiche résultats'!T$9:T$68,$AA11,1)&lt;&gt;"",$X11&lt;&gt;0),INDEX('Fiche résultats'!T$9:T$68,$AA11,1),"")</f>
      </c>
      <c r="U11" s="401">
        <f>IF(AND(INDEX('Fiche résultats'!U$9:U$68,$AA11,1)&lt;&gt;"",$X11&lt;&gt;0),INDEX('Fiche résultats'!U$9:U$68,$AA11,1),"")</f>
      </c>
      <c r="V11" s="419">
        <f>IF(AND(INDEX('Fiche résultats'!V$9:V$68,$AA11,1)&lt;&gt;"",$X11&lt;&gt;0),INDEX('Fiche résultats'!V$9:V$68,$AA11,1),"")</f>
      </c>
      <c r="W11" s="420">
        <f>IF(AND(INDEX('Fiche résultats'!W$9:W$68,$AA11,1)&lt;&gt;"",$X11&lt;&gt;0),INDEX('Fiche résultats'!W$9:W$68,$AA11,1),"")</f>
      </c>
      <c r="X11" s="30">
        <f>INDEX('Fiche résultats'!X$9:X$68,$AA11,1)</f>
        <v>0</v>
      </c>
      <c r="Y11" s="29">
        <f>IF(AND(INDEX('Fiche résultats'!Y$9:Y$68,$AA11,1)&lt;&gt;"",$X11&lt;&gt;0),INDEX('Fiche résultats'!Y$9:Y$68,$AA11,1),"")</f>
      </c>
      <c r="Z11" s="25"/>
      <c r="AA11" s="47">
        <f>MATCH(AB11,'Fiche résultats'!AA$9:AA$68,0)</f>
        <v>1</v>
      </c>
      <c r="AB11" s="41">
        <f t="shared" si="0"/>
        <v>1</v>
      </c>
      <c r="AC11" s="26"/>
    </row>
    <row r="12" spans="1:29" ht="15.75">
      <c r="A12" s="230">
        <f>IF(AND(INDEX('Fiche résultats'!A$9:A$68,$AA12,1)&lt;&gt;"",$X12&lt;&gt;0),INDEX('Fiche résultats'!A$9:A$68,$AA12,1),"")</f>
      </c>
      <c r="B12" s="54">
        <f>IF(AND(INDEX('Fiche résultats'!B$9:B$68,$AA12,1)&lt;&gt;"",$X12&lt;&gt;0),INDEX('Fiche résultats'!B$9:B$68,$AA12,1),"")</f>
      </c>
      <c r="C12" s="398">
        <f>IF(AND(INDEX('Fiche résultats'!C$9:C$68,$AA12,1)&lt;&gt;"",$X12&lt;&gt;0),INDEX('Fiche résultats'!C$9:C$68,$AA12,1),"")</f>
      </c>
      <c r="D12" s="399">
        <f>IF(AND(INDEX('Fiche résultats'!D$9:D$68,$AA12,1)&lt;&gt;"",$X12&lt;&gt;0),INDEX('Fiche résultats'!D$9:D$68,$AA12,1),"")</f>
      </c>
      <c r="E12" s="398">
        <f>IF(AND(INDEX('Fiche résultats'!E$9:E$68,$AA12,1)&lt;&gt;"",$X12&lt;&gt;0),INDEX('Fiche résultats'!E$9:E$68,$AA12,1),"")</f>
      </c>
      <c r="F12" s="400">
        <f>IF(AND(INDEX('Fiche résultats'!F$9:F$68,$AA12,1)&lt;&gt;"",$X12&lt;&gt;0),INDEX('Fiche résultats'!F$9:F$68,$AA12,1),"")</f>
      </c>
      <c r="G12" s="399">
        <f>IF(AND(INDEX('Fiche résultats'!G$9:G$68,$AA12,1)&lt;&gt;"",$X12&lt;&gt;0),INDEX('Fiche résultats'!G$9:G$68,$AA12,1),"")</f>
      </c>
      <c r="H12" s="231">
        <f>IF(AND(INDEX('Fiche résultats'!H$9:H$68,$AA12,1)&lt;&gt;"",$X12&lt;&gt;0),INDEX('Fiche résultats'!H$9:H$68,$AA12,1),"")</f>
      </c>
      <c r="I12" s="55">
        <f>IF(AND(INDEX('Fiche résultats'!I$9:I$68,$AA12,1)&lt;&gt;"",$X12&lt;&gt;0),INDEX('Fiche résultats'!I$9:I$68,$AA12,1),"")</f>
      </c>
      <c r="J12" s="226">
        <f>IF(AND(INDEX('Fiche résultats'!J$9:J$68,$AA12,1)&lt;&gt;"",$X12&lt;&gt;0),INDEX('Fiche résultats'!J$9:J$68,$AA12,1),"")</f>
      </c>
      <c r="K12" s="398">
        <f>IF(AND(INDEX('Fiche résultats'!K$9:K$68,$AA12,1)&lt;&gt;"",$X12&lt;&gt;0),INDEX('Fiche résultats'!K$9:K$68,$AA12,1),"")</f>
      </c>
      <c r="L12" s="399">
        <f>IF(AND(INDEX('Fiche résultats'!L$9:L$68,$AA12,1)&lt;&gt;"",$X12&lt;&gt;0),INDEX('Fiche résultats'!L$9:L$68,$AA12,1),"")</f>
      </c>
      <c r="M12" s="226">
        <f>IF(AND(INDEX('Fiche résultats'!M$9:M$68,$AA12,1)&lt;&gt;"",$X12&lt;&gt;0),INDEX('Fiche résultats'!M$9:M$68,$AA12,1),"")</f>
      </c>
      <c r="N12" s="410">
        <f>IF(AND(INDEX('Fiche résultats'!N$9:N$68,$AA12,1)&lt;&gt;"",$X12&lt;&gt;0),INDEX('Fiche résultats'!N$9:N$68,$AA12,1),"")</f>
      </c>
      <c r="O12" s="411">
        <f>IF(AND(INDEX('Fiche résultats'!O$9:O$68,$AA12,1)&lt;&gt;"",$X12&lt;&gt;0),INDEX('Fiche résultats'!O$9:O$68,$AA12,1),"")</f>
      </c>
      <c r="P12" s="232">
        <f>IF(AND(INDEX('Fiche résultats'!P$9:P$68,$AA12,1)&lt;&gt;"",$X12&lt;&gt;0),INDEX('Fiche résultats'!P$9:P$68,$AA12,1),"")</f>
      </c>
      <c r="Q12" s="398">
        <f>IF(AND(INDEX('Fiche résultats'!Q$9:Q$68,$AA12,1)&lt;&gt;"",$X12&lt;&gt;0),INDEX('Fiche résultats'!Q$9:Q$68,$AA12,1),"")</f>
      </c>
      <c r="R12" s="400">
        <f>IF(AND(INDEX('Fiche résultats'!R$9:R$68,$AA12,1)&lt;&gt;"",$X12&lt;&gt;0),INDEX('Fiche résultats'!R$9:R$68,$AA12,1),"")</f>
      </c>
      <c r="S12" s="400">
        <f>IF(AND(INDEX('Fiche résultats'!S$9:S$68,$AA12,1)&lt;&gt;"",$X12&lt;&gt;0),INDEX('Fiche résultats'!S$9:S$68,$AA12,1),"")</f>
      </c>
      <c r="T12" s="400">
        <f>IF(AND(INDEX('Fiche résultats'!T$9:T$68,$AA12,1)&lt;&gt;"",$X12&lt;&gt;0),INDEX('Fiche résultats'!T$9:T$68,$AA12,1),"")</f>
      </c>
      <c r="U12" s="401">
        <f>IF(AND(INDEX('Fiche résultats'!U$9:U$68,$AA12,1)&lt;&gt;"",$X12&lt;&gt;0),INDEX('Fiche résultats'!U$9:U$68,$AA12,1),"")</f>
      </c>
      <c r="V12" s="419">
        <f>IF(AND(INDEX('Fiche résultats'!V$9:V$68,$AA12,1)&lt;&gt;"",$X12&lt;&gt;0),INDEX('Fiche résultats'!V$9:V$68,$AA12,1),"")</f>
      </c>
      <c r="W12" s="420">
        <f>IF(AND(INDEX('Fiche résultats'!W$9:W$68,$AA12,1)&lt;&gt;"",$X12&lt;&gt;0),INDEX('Fiche résultats'!W$9:W$68,$AA12,1),"")</f>
      </c>
      <c r="X12" s="30">
        <f>INDEX('Fiche résultats'!X$9:X$68,$AA12,1)</f>
        <v>0</v>
      </c>
      <c r="Y12" s="29">
        <f>IF(AND(INDEX('Fiche résultats'!Y$9:Y$68,$AA12,1)&lt;&gt;"",$X12&lt;&gt;0),INDEX('Fiche résultats'!Y$9:Y$68,$AA12,1),"")</f>
      </c>
      <c r="Z12" s="25"/>
      <c r="AA12" s="47">
        <f>MATCH(AB12,'Fiche résultats'!AA$9:AA$68,0)</f>
        <v>1</v>
      </c>
      <c r="AB12" s="41">
        <f t="shared" si="0"/>
        <v>1</v>
      </c>
      <c r="AC12" s="26"/>
    </row>
    <row r="13" spans="1:29" ht="15.75">
      <c r="A13" s="230">
        <f>IF(AND(INDEX('Fiche résultats'!A$9:A$68,$AA13,1)&lt;&gt;"",$X13&lt;&gt;0),INDEX('Fiche résultats'!A$9:A$68,$AA13,1),"")</f>
      </c>
      <c r="B13" s="54">
        <f>IF(AND(INDEX('Fiche résultats'!B$9:B$68,$AA13,1)&lt;&gt;"",$X13&lt;&gt;0),INDEX('Fiche résultats'!B$9:B$68,$AA13,1),"")</f>
      </c>
      <c r="C13" s="398">
        <f>IF(AND(INDEX('Fiche résultats'!C$9:C$68,$AA13,1)&lt;&gt;"",$X13&lt;&gt;0),INDEX('Fiche résultats'!C$9:C$68,$AA13,1),"")</f>
      </c>
      <c r="D13" s="399">
        <f>IF(AND(INDEX('Fiche résultats'!D$9:D$68,$AA13,1)&lt;&gt;"",$X13&lt;&gt;0),INDEX('Fiche résultats'!D$9:D$68,$AA13,1),"")</f>
      </c>
      <c r="E13" s="398">
        <f>IF(AND(INDEX('Fiche résultats'!E$9:E$68,$AA13,1)&lt;&gt;"",$X13&lt;&gt;0),INDEX('Fiche résultats'!E$9:E$68,$AA13,1),"")</f>
      </c>
      <c r="F13" s="400">
        <f>IF(AND(INDEX('Fiche résultats'!F$9:F$68,$AA13,1)&lt;&gt;"",$X13&lt;&gt;0),INDEX('Fiche résultats'!F$9:F$68,$AA13,1),"")</f>
      </c>
      <c r="G13" s="399">
        <f>IF(AND(INDEX('Fiche résultats'!G$9:G$68,$AA13,1)&lt;&gt;"",$X13&lt;&gt;0),INDEX('Fiche résultats'!G$9:G$68,$AA13,1),"")</f>
      </c>
      <c r="H13" s="231">
        <f>IF(AND(INDEX('Fiche résultats'!H$9:H$68,$AA13,1)&lt;&gt;"",$X13&lt;&gt;0),INDEX('Fiche résultats'!H$9:H$68,$AA13,1),"")</f>
      </c>
      <c r="I13" s="55">
        <f>IF(AND(INDEX('Fiche résultats'!I$9:I$68,$AA13,1)&lt;&gt;"",$X13&lt;&gt;0),INDEX('Fiche résultats'!I$9:I$68,$AA13,1),"")</f>
      </c>
      <c r="J13" s="226">
        <f>IF(AND(INDEX('Fiche résultats'!J$9:J$68,$AA13,1)&lt;&gt;"",$X13&lt;&gt;0),INDEX('Fiche résultats'!J$9:J$68,$AA13,1),"")</f>
      </c>
      <c r="K13" s="398">
        <f>IF(AND(INDEX('Fiche résultats'!K$9:K$68,$AA13,1)&lt;&gt;"",$X13&lt;&gt;0),INDEX('Fiche résultats'!K$9:K$68,$AA13,1),"")</f>
      </c>
      <c r="L13" s="399">
        <f>IF(AND(INDEX('Fiche résultats'!L$9:L$68,$AA13,1)&lt;&gt;"",$X13&lt;&gt;0),INDEX('Fiche résultats'!L$9:L$68,$AA13,1),"")</f>
      </c>
      <c r="M13" s="226">
        <f>IF(AND(INDEX('Fiche résultats'!M$9:M$68,$AA13,1)&lt;&gt;"",$X13&lt;&gt;0),INDEX('Fiche résultats'!M$9:M$68,$AA13,1),"")</f>
      </c>
      <c r="N13" s="410">
        <f>IF(AND(INDEX('Fiche résultats'!N$9:N$68,$AA13,1)&lt;&gt;"",$X13&lt;&gt;0),INDEX('Fiche résultats'!N$9:N$68,$AA13,1),"")</f>
      </c>
      <c r="O13" s="411">
        <f>IF(AND(INDEX('Fiche résultats'!O$9:O$68,$AA13,1)&lt;&gt;"",$X13&lt;&gt;0),INDEX('Fiche résultats'!O$9:O$68,$AA13,1),"")</f>
      </c>
      <c r="P13" s="232">
        <f>IF(AND(INDEX('Fiche résultats'!P$9:P$68,$AA13,1)&lt;&gt;"",$X13&lt;&gt;0),INDEX('Fiche résultats'!P$9:P$68,$AA13,1),"")</f>
      </c>
      <c r="Q13" s="398">
        <f>IF(AND(INDEX('Fiche résultats'!Q$9:Q$68,$AA13,1)&lt;&gt;"",$X13&lt;&gt;0),INDEX('Fiche résultats'!Q$9:Q$68,$AA13,1),"")</f>
      </c>
      <c r="R13" s="400">
        <f>IF(AND(INDEX('Fiche résultats'!R$9:R$68,$AA13,1)&lt;&gt;"",$X13&lt;&gt;0),INDEX('Fiche résultats'!R$9:R$68,$AA13,1),"")</f>
      </c>
      <c r="S13" s="400">
        <f>IF(AND(INDEX('Fiche résultats'!S$9:S$68,$AA13,1)&lt;&gt;"",$X13&lt;&gt;0),INDEX('Fiche résultats'!S$9:S$68,$AA13,1),"")</f>
      </c>
      <c r="T13" s="400">
        <f>IF(AND(INDEX('Fiche résultats'!T$9:T$68,$AA13,1)&lt;&gt;"",$X13&lt;&gt;0),INDEX('Fiche résultats'!T$9:T$68,$AA13,1),"")</f>
      </c>
      <c r="U13" s="401">
        <f>IF(AND(INDEX('Fiche résultats'!U$9:U$68,$AA13,1)&lt;&gt;"",$X13&lt;&gt;0),INDEX('Fiche résultats'!U$9:U$68,$AA13,1),"")</f>
      </c>
      <c r="V13" s="419">
        <f>IF(AND(INDEX('Fiche résultats'!V$9:V$68,$AA13,1)&lt;&gt;"",$X13&lt;&gt;0),INDEX('Fiche résultats'!V$9:V$68,$AA13,1),"")</f>
      </c>
      <c r="W13" s="420">
        <f>IF(AND(INDEX('Fiche résultats'!W$9:W$68,$AA13,1)&lt;&gt;"",$X13&lt;&gt;0),INDEX('Fiche résultats'!W$9:W$68,$AA13,1),"")</f>
      </c>
      <c r="X13" s="30">
        <f>INDEX('Fiche résultats'!X$9:X$68,$AA13,1)</f>
        <v>0</v>
      </c>
      <c r="Y13" s="29">
        <f>IF(AND(INDEX('Fiche résultats'!Y$9:Y$68,$AA13,1)&lt;&gt;"",$X13&lt;&gt;0),INDEX('Fiche résultats'!Y$9:Y$68,$AA13,1),"")</f>
      </c>
      <c r="Z13" s="25"/>
      <c r="AA13" s="47">
        <f>MATCH(AB13,'Fiche résultats'!AA$9:AA$68,0)</f>
        <v>1</v>
      </c>
      <c r="AB13" s="41">
        <f t="shared" si="0"/>
        <v>1</v>
      </c>
      <c r="AC13" s="26"/>
    </row>
    <row r="14" spans="1:29" ht="15.75">
      <c r="A14" s="230">
        <f>IF(AND(INDEX('Fiche résultats'!A$9:A$68,$AA14,1)&lt;&gt;"",$X14&lt;&gt;0),INDEX('Fiche résultats'!A$9:A$68,$AA14,1),"")</f>
      </c>
      <c r="B14" s="54">
        <f>IF(AND(INDEX('Fiche résultats'!B$9:B$68,$AA14,1)&lt;&gt;"",$X14&lt;&gt;0),INDEX('Fiche résultats'!B$9:B$68,$AA14,1),"")</f>
      </c>
      <c r="C14" s="398">
        <f>IF(AND(INDEX('Fiche résultats'!C$9:C$68,$AA14,1)&lt;&gt;"",$X14&lt;&gt;0),INDEX('Fiche résultats'!C$9:C$68,$AA14,1),"")</f>
      </c>
      <c r="D14" s="399">
        <f>IF(AND(INDEX('Fiche résultats'!D$9:D$68,$AA14,1)&lt;&gt;"",$X14&lt;&gt;0),INDEX('Fiche résultats'!D$9:D$68,$AA14,1),"")</f>
      </c>
      <c r="E14" s="398">
        <f>IF(AND(INDEX('Fiche résultats'!E$9:E$68,$AA14,1)&lt;&gt;"",$X14&lt;&gt;0),INDEX('Fiche résultats'!E$9:E$68,$AA14,1),"")</f>
      </c>
      <c r="F14" s="400">
        <f>IF(AND(INDEX('Fiche résultats'!F$9:F$68,$AA14,1)&lt;&gt;"",$X14&lt;&gt;0),INDEX('Fiche résultats'!F$9:F$68,$AA14,1),"")</f>
      </c>
      <c r="G14" s="399">
        <f>IF(AND(INDEX('Fiche résultats'!G$9:G$68,$AA14,1)&lt;&gt;"",$X14&lt;&gt;0),INDEX('Fiche résultats'!G$9:G$68,$AA14,1),"")</f>
      </c>
      <c r="H14" s="231">
        <f>IF(AND(INDEX('Fiche résultats'!H$9:H$68,$AA14,1)&lt;&gt;"",$X14&lt;&gt;0),INDEX('Fiche résultats'!H$9:H$68,$AA14,1),"")</f>
      </c>
      <c r="I14" s="55">
        <f>IF(AND(INDEX('Fiche résultats'!I$9:I$68,$AA14,1)&lt;&gt;"",$X14&lt;&gt;0),INDEX('Fiche résultats'!I$9:I$68,$AA14,1),"")</f>
      </c>
      <c r="J14" s="226">
        <f>IF(AND(INDEX('Fiche résultats'!J$9:J$68,$AA14,1)&lt;&gt;"",$X14&lt;&gt;0),INDEX('Fiche résultats'!J$9:J$68,$AA14,1),"")</f>
      </c>
      <c r="K14" s="398">
        <f>IF(AND(INDEX('Fiche résultats'!K$9:K$68,$AA14,1)&lt;&gt;"",$X14&lt;&gt;0),INDEX('Fiche résultats'!K$9:K$68,$AA14,1),"")</f>
      </c>
      <c r="L14" s="399">
        <f>IF(AND(INDEX('Fiche résultats'!L$9:L$68,$AA14,1)&lt;&gt;"",$X14&lt;&gt;0),INDEX('Fiche résultats'!L$9:L$68,$AA14,1),"")</f>
      </c>
      <c r="M14" s="226">
        <f>IF(AND(INDEX('Fiche résultats'!M$9:M$68,$AA14,1)&lt;&gt;"",$X14&lt;&gt;0),INDEX('Fiche résultats'!M$9:M$68,$AA14,1),"")</f>
      </c>
      <c r="N14" s="410">
        <f>IF(AND(INDEX('Fiche résultats'!N$9:N$68,$AA14,1)&lt;&gt;"",$X14&lt;&gt;0),INDEX('Fiche résultats'!N$9:N$68,$AA14,1),"")</f>
      </c>
      <c r="O14" s="411">
        <f>IF(AND(INDEX('Fiche résultats'!O$9:O$68,$AA14,1)&lt;&gt;"",$X14&lt;&gt;0),INDEX('Fiche résultats'!O$9:O$68,$AA14,1),"")</f>
      </c>
      <c r="P14" s="232">
        <f>IF(AND(INDEX('Fiche résultats'!P$9:P$68,$AA14,1)&lt;&gt;"",$X14&lt;&gt;0),INDEX('Fiche résultats'!P$9:P$68,$AA14,1),"")</f>
      </c>
      <c r="Q14" s="398">
        <f>IF(AND(INDEX('Fiche résultats'!Q$9:Q$68,$AA14,1)&lt;&gt;"",$X14&lt;&gt;0),INDEX('Fiche résultats'!Q$9:Q$68,$AA14,1),"")</f>
      </c>
      <c r="R14" s="400">
        <f>IF(AND(INDEX('Fiche résultats'!R$9:R$68,$AA14,1)&lt;&gt;"",$X14&lt;&gt;0),INDEX('Fiche résultats'!R$9:R$68,$AA14,1),"")</f>
      </c>
      <c r="S14" s="400">
        <f>IF(AND(INDEX('Fiche résultats'!S$9:S$68,$AA14,1)&lt;&gt;"",$X14&lt;&gt;0),INDEX('Fiche résultats'!S$9:S$68,$AA14,1),"")</f>
      </c>
      <c r="T14" s="400">
        <f>IF(AND(INDEX('Fiche résultats'!T$9:T$68,$AA14,1)&lt;&gt;"",$X14&lt;&gt;0),INDEX('Fiche résultats'!T$9:T$68,$AA14,1),"")</f>
      </c>
      <c r="U14" s="401">
        <f>IF(AND(INDEX('Fiche résultats'!U$9:U$68,$AA14,1)&lt;&gt;"",$X14&lt;&gt;0),INDEX('Fiche résultats'!U$9:U$68,$AA14,1),"")</f>
      </c>
      <c r="V14" s="419">
        <f>IF(AND(INDEX('Fiche résultats'!V$9:V$68,$AA14,1)&lt;&gt;"",$X14&lt;&gt;0),INDEX('Fiche résultats'!V$9:V$68,$AA14,1),"")</f>
      </c>
      <c r="W14" s="420">
        <f>IF(AND(INDEX('Fiche résultats'!W$9:W$68,$AA14,1)&lt;&gt;"",$X14&lt;&gt;0),INDEX('Fiche résultats'!W$9:W$68,$AA14,1),"")</f>
      </c>
      <c r="X14" s="30">
        <f>INDEX('Fiche résultats'!X$9:X$68,$AA14,1)</f>
        <v>0</v>
      </c>
      <c r="Y14" s="29">
        <f>IF(AND(INDEX('Fiche résultats'!Y$9:Y$68,$AA14,1)&lt;&gt;"",$X14&lt;&gt;0),INDEX('Fiche résultats'!Y$9:Y$68,$AA14,1),"")</f>
      </c>
      <c r="Z14" s="25"/>
      <c r="AA14" s="47">
        <f>MATCH(AB14,'Fiche résultats'!AA$9:AA$68,0)</f>
        <v>1</v>
      </c>
      <c r="AB14" s="41">
        <f t="shared" si="0"/>
        <v>1</v>
      </c>
      <c r="AC14" s="26"/>
    </row>
    <row r="15" spans="1:29" ht="15.75">
      <c r="A15" s="230">
        <f>IF(AND(INDEX('Fiche résultats'!A$9:A$68,$AA15,1)&lt;&gt;"",$X15&lt;&gt;0),INDEX('Fiche résultats'!A$9:A$68,$AA15,1),"")</f>
      </c>
      <c r="B15" s="54">
        <f>IF(AND(INDEX('Fiche résultats'!B$9:B$68,$AA15,1)&lt;&gt;"",$X15&lt;&gt;0),INDEX('Fiche résultats'!B$9:B$68,$AA15,1),"")</f>
      </c>
      <c r="C15" s="398">
        <f>IF(AND(INDEX('Fiche résultats'!C$9:C$68,$AA15,1)&lt;&gt;"",$X15&lt;&gt;0),INDEX('Fiche résultats'!C$9:C$68,$AA15,1),"")</f>
      </c>
      <c r="D15" s="399">
        <f>IF(AND(INDEX('Fiche résultats'!D$9:D$68,$AA15,1)&lt;&gt;"",$X15&lt;&gt;0),INDEX('Fiche résultats'!D$9:D$68,$AA15,1),"")</f>
      </c>
      <c r="E15" s="398">
        <f>IF(AND(INDEX('Fiche résultats'!E$9:E$68,$AA15,1)&lt;&gt;"",$X15&lt;&gt;0),INDEX('Fiche résultats'!E$9:E$68,$AA15,1),"")</f>
      </c>
      <c r="F15" s="400">
        <f>IF(AND(INDEX('Fiche résultats'!F$9:F$68,$AA15,1)&lt;&gt;"",$X15&lt;&gt;0),INDEX('Fiche résultats'!F$9:F$68,$AA15,1),"")</f>
      </c>
      <c r="G15" s="399">
        <f>IF(AND(INDEX('Fiche résultats'!G$9:G$68,$AA15,1)&lt;&gt;"",$X15&lt;&gt;0),INDEX('Fiche résultats'!G$9:G$68,$AA15,1),"")</f>
      </c>
      <c r="H15" s="231">
        <f>IF(AND(INDEX('Fiche résultats'!H$9:H$68,$AA15,1)&lt;&gt;"",$X15&lt;&gt;0),INDEX('Fiche résultats'!H$9:H$68,$AA15,1),"")</f>
      </c>
      <c r="I15" s="55">
        <f>IF(AND(INDEX('Fiche résultats'!I$9:I$68,$AA15,1)&lt;&gt;"",$X15&lt;&gt;0),INDEX('Fiche résultats'!I$9:I$68,$AA15,1),"")</f>
      </c>
      <c r="J15" s="226">
        <f>IF(AND(INDEX('Fiche résultats'!J$9:J$68,$AA15,1)&lt;&gt;"",$X15&lt;&gt;0),INDEX('Fiche résultats'!J$9:J$68,$AA15,1),"")</f>
      </c>
      <c r="K15" s="398">
        <f>IF(AND(INDEX('Fiche résultats'!K$9:K$68,$AA15,1)&lt;&gt;"",$X15&lt;&gt;0),INDEX('Fiche résultats'!K$9:K$68,$AA15,1),"")</f>
      </c>
      <c r="L15" s="399">
        <f>IF(AND(INDEX('Fiche résultats'!L$9:L$68,$AA15,1)&lt;&gt;"",$X15&lt;&gt;0),INDEX('Fiche résultats'!L$9:L$68,$AA15,1),"")</f>
      </c>
      <c r="M15" s="226">
        <f>IF(AND(INDEX('Fiche résultats'!M$9:M$68,$AA15,1)&lt;&gt;"",$X15&lt;&gt;0),INDEX('Fiche résultats'!M$9:M$68,$AA15,1),"")</f>
      </c>
      <c r="N15" s="410">
        <f>IF(AND(INDEX('Fiche résultats'!N$9:N$68,$AA15,1)&lt;&gt;"",$X15&lt;&gt;0),INDEX('Fiche résultats'!N$9:N$68,$AA15,1),"")</f>
      </c>
      <c r="O15" s="411">
        <f>IF(AND(INDEX('Fiche résultats'!O$9:O$68,$AA15,1)&lt;&gt;"",$X15&lt;&gt;0),INDEX('Fiche résultats'!O$9:O$68,$AA15,1),"")</f>
      </c>
      <c r="P15" s="232">
        <f>IF(AND(INDEX('Fiche résultats'!P$9:P$68,$AA15,1)&lt;&gt;"",$X15&lt;&gt;0),INDEX('Fiche résultats'!P$9:P$68,$AA15,1),"")</f>
      </c>
      <c r="Q15" s="398">
        <f>IF(AND(INDEX('Fiche résultats'!Q$9:Q$68,$AA15,1)&lt;&gt;"",$X15&lt;&gt;0),INDEX('Fiche résultats'!Q$9:Q$68,$AA15,1),"")</f>
      </c>
      <c r="R15" s="400">
        <f>IF(AND(INDEX('Fiche résultats'!R$9:R$68,$AA15,1)&lt;&gt;"",$X15&lt;&gt;0),INDEX('Fiche résultats'!R$9:R$68,$AA15,1),"")</f>
      </c>
      <c r="S15" s="400">
        <f>IF(AND(INDEX('Fiche résultats'!S$9:S$68,$AA15,1)&lt;&gt;"",$X15&lt;&gt;0),INDEX('Fiche résultats'!S$9:S$68,$AA15,1),"")</f>
      </c>
      <c r="T15" s="400">
        <f>IF(AND(INDEX('Fiche résultats'!T$9:T$68,$AA15,1)&lt;&gt;"",$X15&lt;&gt;0),INDEX('Fiche résultats'!T$9:T$68,$AA15,1),"")</f>
      </c>
      <c r="U15" s="401">
        <f>IF(AND(INDEX('Fiche résultats'!U$9:U$68,$AA15,1)&lt;&gt;"",$X15&lt;&gt;0),INDEX('Fiche résultats'!U$9:U$68,$AA15,1),"")</f>
      </c>
      <c r="V15" s="419">
        <f>IF(AND(INDEX('Fiche résultats'!V$9:V$68,$AA15,1)&lt;&gt;"",$X15&lt;&gt;0),INDEX('Fiche résultats'!V$9:V$68,$AA15,1),"")</f>
      </c>
      <c r="W15" s="420">
        <f>IF(AND(INDEX('Fiche résultats'!W$9:W$68,$AA15,1)&lt;&gt;"",$X15&lt;&gt;0),INDEX('Fiche résultats'!W$9:W$68,$AA15,1),"")</f>
      </c>
      <c r="X15" s="30">
        <f>INDEX('Fiche résultats'!X$9:X$68,$AA15,1)</f>
        <v>0</v>
      </c>
      <c r="Y15" s="29">
        <f>IF(AND(INDEX('Fiche résultats'!Y$9:Y$68,$AA15,1)&lt;&gt;"",$X15&lt;&gt;0),INDEX('Fiche résultats'!Y$9:Y$68,$AA15,1),"")</f>
      </c>
      <c r="Z15" s="25"/>
      <c r="AA15" s="47">
        <f>MATCH(AB15,'Fiche résultats'!AA$9:AA$68,0)</f>
        <v>1</v>
      </c>
      <c r="AB15" s="41">
        <f t="shared" si="0"/>
        <v>1</v>
      </c>
      <c r="AC15" s="26"/>
    </row>
    <row r="16" spans="1:29" ht="15.75">
      <c r="A16" s="230">
        <f>IF(AND(INDEX('Fiche résultats'!A$9:A$68,$AA16,1)&lt;&gt;"",$X16&lt;&gt;0),INDEX('Fiche résultats'!A$9:A$68,$AA16,1),"")</f>
      </c>
      <c r="B16" s="54">
        <f>IF(AND(INDEX('Fiche résultats'!B$9:B$68,$AA16,1)&lt;&gt;"",$X16&lt;&gt;0),INDEX('Fiche résultats'!B$9:B$68,$AA16,1),"")</f>
      </c>
      <c r="C16" s="398">
        <f>IF(AND(INDEX('Fiche résultats'!C$9:C$68,$AA16,1)&lt;&gt;"",$X16&lt;&gt;0),INDEX('Fiche résultats'!C$9:C$68,$AA16,1),"")</f>
      </c>
      <c r="D16" s="399">
        <f>IF(AND(INDEX('Fiche résultats'!D$9:D$68,$AA16,1)&lt;&gt;"",$X16&lt;&gt;0),INDEX('Fiche résultats'!D$9:D$68,$AA16,1),"")</f>
      </c>
      <c r="E16" s="398">
        <f>IF(AND(INDEX('Fiche résultats'!E$9:E$68,$AA16,1)&lt;&gt;"",$X16&lt;&gt;0),INDEX('Fiche résultats'!E$9:E$68,$AA16,1),"")</f>
      </c>
      <c r="F16" s="400">
        <f>IF(AND(INDEX('Fiche résultats'!F$9:F$68,$AA16,1)&lt;&gt;"",$X16&lt;&gt;0),INDEX('Fiche résultats'!F$9:F$68,$AA16,1),"")</f>
      </c>
      <c r="G16" s="399">
        <f>IF(AND(INDEX('Fiche résultats'!G$9:G$68,$AA16,1)&lt;&gt;"",$X16&lt;&gt;0),INDEX('Fiche résultats'!G$9:G$68,$AA16,1),"")</f>
      </c>
      <c r="H16" s="231">
        <f>IF(AND(INDEX('Fiche résultats'!H$9:H$68,$AA16,1)&lt;&gt;"",$X16&lt;&gt;0),INDEX('Fiche résultats'!H$9:H$68,$AA16,1),"")</f>
      </c>
      <c r="I16" s="55">
        <f>IF(AND(INDEX('Fiche résultats'!I$9:I$68,$AA16,1)&lt;&gt;"",$X16&lt;&gt;0),INDEX('Fiche résultats'!I$9:I$68,$AA16,1),"")</f>
      </c>
      <c r="J16" s="226">
        <f>IF(AND(INDEX('Fiche résultats'!J$9:J$68,$AA16,1)&lt;&gt;"",$X16&lt;&gt;0),INDEX('Fiche résultats'!J$9:J$68,$AA16,1),"")</f>
      </c>
      <c r="K16" s="398">
        <f>IF(AND(INDEX('Fiche résultats'!K$9:K$68,$AA16,1)&lt;&gt;"",$X16&lt;&gt;0),INDEX('Fiche résultats'!K$9:K$68,$AA16,1),"")</f>
      </c>
      <c r="L16" s="399">
        <f>IF(AND(INDEX('Fiche résultats'!L$9:L$68,$AA16,1)&lt;&gt;"",$X16&lt;&gt;0),INDEX('Fiche résultats'!L$9:L$68,$AA16,1),"")</f>
      </c>
      <c r="M16" s="226">
        <f>IF(AND(INDEX('Fiche résultats'!M$9:M$68,$AA16,1)&lt;&gt;"",$X16&lt;&gt;0),INDEX('Fiche résultats'!M$9:M$68,$AA16,1),"")</f>
      </c>
      <c r="N16" s="410">
        <f>IF(AND(INDEX('Fiche résultats'!N$9:N$68,$AA16,1)&lt;&gt;"",$X16&lt;&gt;0),INDEX('Fiche résultats'!N$9:N$68,$AA16,1),"")</f>
      </c>
      <c r="O16" s="411">
        <f>IF(AND(INDEX('Fiche résultats'!O$9:O$68,$AA16,1)&lt;&gt;"",$X16&lt;&gt;0),INDEX('Fiche résultats'!O$9:O$68,$AA16,1),"")</f>
      </c>
      <c r="P16" s="232">
        <f>IF(AND(INDEX('Fiche résultats'!P$9:P$68,$AA16,1)&lt;&gt;"",$X16&lt;&gt;0),INDEX('Fiche résultats'!P$9:P$68,$AA16,1),"")</f>
      </c>
      <c r="Q16" s="398">
        <f>IF(AND(INDEX('Fiche résultats'!Q$9:Q$68,$AA16,1)&lt;&gt;"",$X16&lt;&gt;0),INDEX('Fiche résultats'!Q$9:Q$68,$AA16,1),"")</f>
      </c>
      <c r="R16" s="400">
        <f>IF(AND(INDEX('Fiche résultats'!R$9:R$68,$AA16,1)&lt;&gt;"",$X16&lt;&gt;0),INDEX('Fiche résultats'!R$9:R$68,$AA16,1),"")</f>
      </c>
      <c r="S16" s="400">
        <f>IF(AND(INDEX('Fiche résultats'!S$9:S$68,$AA16,1)&lt;&gt;"",$X16&lt;&gt;0),INDEX('Fiche résultats'!S$9:S$68,$AA16,1),"")</f>
      </c>
      <c r="T16" s="400">
        <f>IF(AND(INDEX('Fiche résultats'!T$9:T$68,$AA16,1)&lt;&gt;"",$X16&lt;&gt;0),INDEX('Fiche résultats'!T$9:T$68,$AA16,1),"")</f>
      </c>
      <c r="U16" s="401">
        <f>IF(AND(INDEX('Fiche résultats'!U$9:U$68,$AA16,1)&lt;&gt;"",$X16&lt;&gt;0),INDEX('Fiche résultats'!U$9:U$68,$AA16,1),"")</f>
      </c>
      <c r="V16" s="419">
        <f>IF(AND(INDEX('Fiche résultats'!V$9:V$68,$AA16,1)&lt;&gt;"",$X16&lt;&gt;0),INDEX('Fiche résultats'!V$9:V$68,$AA16,1),"")</f>
      </c>
      <c r="W16" s="420">
        <f>IF(AND(INDEX('Fiche résultats'!W$9:W$68,$AA16,1)&lt;&gt;"",$X16&lt;&gt;0),INDEX('Fiche résultats'!W$9:W$68,$AA16,1),"")</f>
      </c>
      <c r="X16" s="30">
        <f>INDEX('Fiche résultats'!X$9:X$68,$AA16,1)</f>
        <v>0</v>
      </c>
      <c r="Y16" s="29">
        <f>IF(AND(INDEX('Fiche résultats'!Y$9:Y$68,$AA16,1)&lt;&gt;"",$X16&lt;&gt;0),INDEX('Fiche résultats'!Y$9:Y$68,$AA16,1),"")</f>
      </c>
      <c r="Z16" s="25"/>
      <c r="AA16" s="47">
        <f>MATCH(AB16,'Fiche résultats'!AA$9:AA$68,0)</f>
        <v>1</v>
      </c>
      <c r="AB16" s="41">
        <f t="shared" si="0"/>
        <v>1</v>
      </c>
      <c r="AC16" s="26"/>
    </row>
    <row r="17" spans="1:29" ht="15.75">
      <c r="A17" s="230">
        <f>IF(AND(INDEX('Fiche résultats'!A$9:A$68,$AA17,1)&lt;&gt;"",$X17&lt;&gt;0),INDEX('Fiche résultats'!A$9:A$68,$AA17,1),"")</f>
      </c>
      <c r="B17" s="54">
        <f>IF(AND(INDEX('Fiche résultats'!B$9:B$68,$AA17,1)&lt;&gt;"",$X17&lt;&gt;0),INDEX('Fiche résultats'!B$9:B$68,$AA17,1),"")</f>
      </c>
      <c r="C17" s="398">
        <f>IF(AND(INDEX('Fiche résultats'!C$9:C$68,$AA17,1)&lt;&gt;"",$X17&lt;&gt;0),INDEX('Fiche résultats'!C$9:C$68,$AA17,1),"")</f>
      </c>
      <c r="D17" s="399">
        <f>IF(AND(INDEX('Fiche résultats'!D$9:D$68,$AA17,1)&lt;&gt;"",$X17&lt;&gt;0),INDEX('Fiche résultats'!D$9:D$68,$AA17,1),"")</f>
      </c>
      <c r="E17" s="398">
        <f>IF(AND(INDEX('Fiche résultats'!E$9:E$68,$AA17,1)&lt;&gt;"",$X17&lt;&gt;0),INDEX('Fiche résultats'!E$9:E$68,$AA17,1),"")</f>
      </c>
      <c r="F17" s="400">
        <f>IF(AND(INDEX('Fiche résultats'!F$9:F$68,$AA17,1)&lt;&gt;"",$X17&lt;&gt;0),INDEX('Fiche résultats'!F$9:F$68,$AA17,1),"")</f>
      </c>
      <c r="G17" s="399">
        <f>IF(AND(INDEX('Fiche résultats'!G$9:G$68,$AA17,1)&lt;&gt;"",$X17&lt;&gt;0),INDEX('Fiche résultats'!G$9:G$68,$AA17,1),"")</f>
      </c>
      <c r="H17" s="231">
        <f>IF(AND(INDEX('Fiche résultats'!H$9:H$68,$AA17,1)&lt;&gt;"",$X17&lt;&gt;0),INDEX('Fiche résultats'!H$9:H$68,$AA17,1),"")</f>
      </c>
      <c r="I17" s="55">
        <f>IF(AND(INDEX('Fiche résultats'!I$9:I$68,$AA17,1)&lt;&gt;"",$X17&lt;&gt;0),INDEX('Fiche résultats'!I$9:I$68,$AA17,1),"")</f>
      </c>
      <c r="J17" s="226">
        <f>IF(AND(INDEX('Fiche résultats'!J$9:J$68,$AA17,1)&lt;&gt;"",$X17&lt;&gt;0),INDEX('Fiche résultats'!J$9:J$68,$AA17,1),"")</f>
      </c>
      <c r="K17" s="398">
        <f>IF(AND(INDEX('Fiche résultats'!K$9:K$68,$AA17,1)&lt;&gt;"",$X17&lt;&gt;0),INDEX('Fiche résultats'!K$9:K$68,$AA17,1),"")</f>
      </c>
      <c r="L17" s="399">
        <f>IF(AND(INDEX('Fiche résultats'!L$9:L$68,$AA17,1)&lt;&gt;"",$X17&lt;&gt;0),INDEX('Fiche résultats'!L$9:L$68,$AA17,1),"")</f>
      </c>
      <c r="M17" s="226">
        <f>IF(AND(INDEX('Fiche résultats'!M$9:M$68,$AA17,1)&lt;&gt;"",$X17&lt;&gt;0),INDEX('Fiche résultats'!M$9:M$68,$AA17,1),"")</f>
      </c>
      <c r="N17" s="410">
        <f>IF(AND(INDEX('Fiche résultats'!N$9:N$68,$AA17,1)&lt;&gt;"",$X17&lt;&gt;0),INDEX('Fiche résultats'!N$9:N$68,$AA17,1),"")</f>
      </c>
      <c r="O17" s="411">
        <f>IF(AND(INDEX('Fiche résultats'!O$9:O$68,$AA17,1)&lt;&gt;"",$X17&lt;&gt;0),INDEX('Fiche résultats'!O$9:O$68,$AA17,1),"")</f>
      </c>
      <c r="P17" s="232">
        <f>IF(AND(INDEX('Fiche résultats'!P$9:P$68,$AA17,1)&lt;&gt;"",$X17&lt;&gt;0),INDEX('Fiche résultats'!P$9:P$68,$AA17,1),"")</f>
      </c>
      <c r="Q17" s="398">
        <f>IF(AND(INDEX('Fiche résultats'!Q$9:Q$68,$AA17,1)&lt;&gt;"",$X17&lt;&gt;0),INDEX('Fiche résultats'!Q$9:Q$68,$AA17,1),"")</f>
      </c>
      <c r="R17" s="400">
        <f>IF(AND(INDEX('Fiche résultats'!R$9:R$68,$AA17,1)&lt;&gt;"",$X17&lt;&gt;0),INDEX('Fiche résultats'!R$9:R$68,$AA17,1),"")</f>
      </c>
      <c r="S17" s="400">
        <f>IF(AND(INDEX('Fiche résultats'!S$9:S$68,$AA17,1)&lt;&gt;"",$X17&lt;&gt;0),INDEX('Fiche résultats'!S$9:S$68,$AA17,1),"")</f>
      </c>
      <c r="T17" s="400">
        <f>IF(AND(INDEX('Fiche résultats'!T$9:T$68,$AA17,1)&lt;&gt;"",$X17&lt;&gt;0),INDEX('Fiche résultats'!T$9:T$68,$AA17,1),"")</f>
      </c>
      <c r="U17" s="401">
        <f>IF(AND(INDEX('Fiche résultats'!U$9:U$68,$AA17,1)&lt;&gt;"",$X17&lt;&gt;0),INDEX('Fiche résultats'!U$9:U$68,$AA17,1),"")</f>
      </c>
      <c r="V17" s="419">
        <f>IF(AND(INDEX('Fiche résultats'!V$9:V$68,$AA17,1)&lt;&gt;"",$X17&lt;&gt;0),INDEX('Fiche résultats'!V$9:V$68,$AA17,1),"")</f>
      </c>
      <c r="W17" s="420">
        <f>IF(AND(INDEX('Fiche résultats'!W$9:W$68,$AA17,1)&lt;&gt;"",$X17&lt;&gt;0),INDEX('Fiche résultats'!W$9:W$68,$AA17,1),"")</f>
      </c>
      <c r="X17" s="30">
        <f>INDEX('Fiche résultats'!X$9:X$68,$AA17,1)</f>
        <v>0</v>
      </c>
      <c r="Y17" s="29">
        <f>IF(AND(INDEX('Fiche résultats'!Y$9:Y$68,$AA17,1)&lt;&gt;"",$X17&lt;&gt;0),INDEX('Fiche résultats'!Y$9:Y$68,$AA17,1),"")</f>
      </c>
      <c r="Z17" s="25"/>
      <c r="AA17" s="47">
        <f>MATCH(AB17,'Fiche résultats'!AA$9:AA$68,0)</f>
        <v>1</v>
      </c>
      <c r="AB17" s="41">
        <f t="shared" si="0"/>
        <v>1</v>
      </c>
      <c r="AC17" s="26"/>
    </row>
    <row r="18" spans="1:29" ht="15.75">
      <c r="A18" s="230">
        <f>IF(AND(INDEX('Fiche résultats'!A$9:A$68,$AA18,1)&lt;&gt;"",$X18&lt;&gt;0),INDEX('Fiche résultats'!A$9:A$68,$AA18,1),"")</f>
      </c>
      <c r="B18" s="54">
        <f>IF(AND(INDEX('Fiche résultats'!B$9:B$68,$AA18,1)&lt;&gt;"",$X18&lt;&gt;0),INDEX('Fiche résultats'!B$9:B$68,$AA18,1),"")</f>
      </c>
      <c r="C18" s="398">
        <f>IF(AND(INDEX('Fiche résultats'!C$9:C$68,$AA18,1)&lt;&gt;"",$X18&lt;&gt;0),INDEX('Fiche résultats'!C$9:C$68,$AA18,1),"")</f>
      </c>
      <c r="D18" s="399">
        <f>IF(AND(INDEX('Fiche résultats'!D$9:D$68,$AA18,1)&lt;&gt;"",$X18&lt;&gt;0),INDEX('Fiche résultats'!D$9:D$68,$AA18,1),"")</f>
      </c>
      <c r="E18" s="398">
        <f>IF(AND(INDEX('Fiche résultats'!E$9:E$68,$AA18,1)&lt;&gt;"",$X18&lt;&gt;0),INDEX('Fiche résultats'!E$9:E$68,$AA18,1),"")</f>
      </c>
      <c r="F18" s="400">
        <f>IF(AND(INDEX('Fiche résultats'!F$9:F$68,$AA18,1)&lt;&gt;"",$X18&lt;&gt;0),INDEX('Fiche résultats'!F$9:F$68,$AA18,1),"")</f>
      </c>
      <c r="G18" s="399">
        <f>IF(AND(INDEX('Fiche résultats'!G$9:G$68,$AA18,1)&lt;&gt;"",$X18&lt;&gt;0),INDEX('Fiche résultats'!G$9:G$68,$AA18,1),"")</f>
      </c>
      <c r="H18" s="231">
        <f>IF(AND(INDEX('Fiche résultats'!H$9:H$68,$AA18,1)&lt;&gt;"",$X18&lt;&gt;0),INDEX('Fiche résultats'!H$9:H$68,$AA18,1),"")</f>
      </c>
      <c r="I18" s="55">
        <f>IF(AND(INDEX('Fiche résultats'!I$9:I$68,$AA18,1)&lt;&gt;"",$X18&lt;&gt;0),INDEX('Fiche résultats'!I$9:I$68,$AA18,1),"")</f>
      </c>
      <c r="J18" s="226">
        <f>IF(AND(INDEX('Fiche résultats'!J$9:J$68,$AA18,1)&lt;&gt;"",$X18&lt;&gt;0),INDEX('Fiche résultats'!J$9:J$68,$AA18,1),"")</f>
      </c>
      <c r="K18" s="398">
        <f>IF(AND(INDEX('Fiche résultats'!K$9:K$68,$AA18,1)&lt;&gt;"",$X18&lt;&gt;0),INDEX('Fiche résultats'!K$9:K$68,$AA18,1),"")</f>
      </c>
      <c r="L18" s="399">
        <f>IF(AND(INDEX('Fiche résultats'!L$9:L$68,$AA18,1)&lt;&gt;"",$X18&lt;&gt;0),INDEX('Fiche résultats'!L$9:L$68,$AA18,1),"")</f>
      </c>
      <c r="M18" s="226">
        <f>IF(AND(INDEX('Fiche résultats'!M$9:M$68,$AA18,1)&lt;&gt;"",$X18&lt;&gt;0),INDEX('Fiche résultats'!M$9:M$68,$AA18,1),"")</f>
      </c>
      <c r="N18" s="410">
        <f>IF(AND(INDEX('Fiche résultats'!N$9:N$68,$AA18,1)&lt;&gt;"",$X18&lt;&gt;0),INDEX('Fiche résultats'!N$9:N$68,$AA18,1),"")</f>
      </c>
      <c r="O18" s="411">
        <f>IF(AND(INDEX('Fiche résultats'!O$9:O$68,$AA18,1)&lt;&gt;"",$X18&lt;&gt;0),INDEX('Fiche résultats'!O$9:O$68,$AA18,1),"")</f>
      </c>
      <c r="P18" s="232">
        <f>IF(AND(INDEX('Fiche résultats'!P$9:P$68,$AA18,1)&lt;&gt;"",$X18&lt;&gt;0),INDEX('Fiche résultats'!P$9:P$68,$AA18,1),"")</f>
      </c>
      <c r="Q18" s="398">
        <f>IF(AND(INDEX('Fiche résultats'!Q$9:Q$68,$AA18,1)&lt;&gt;"",$X18&lt;&gt;0),INDEX('Fiche résultats'!Q$9:Q$68,$AA18,1),"")</f>
      </c>
      <c r="R18" s="400">
        <f>IF(AND(INDEX('Fiche résultats'!R$9:R$68,$AA18,1)&lt;&gt;"",$X18&lt;&gt;0),INDEX('Fiche résultats'!R$9:R$68,$AA18,1),"")</f>
      </c>
      <c r="S18" s="400">
        <f>IF(AND(INDEX('Fiche résultats'!S$9:S$68,$AA18,1)&lt;&gt;"",$X18&lt;&gt;0),INDEX('Fiche résultats'!S$9:S$68,$AA18,1),"")</f>
      </c>
      <c r="T18" s="400">
        <f>IF(AND(INDEX('Fiche résultats'!T$9:T$68,$AA18,1)&lt;&gt;"",$X18&lt;&gt;0),INDEX('Fiche résultats'!T$9:T$68,$AA18,1),"")</f>
      </c>
      <c r="U18" s="401">
        <f>IF(AND(INDEX('Fiche résultats'!U$9:U$68,$AA18,1)&lt;&gt;"",$X18&lt;&gt;0),INDEX('Fiche résultats'!U$9:U$68,$AA18,1),"")</f>
      </c>
      <c r="V18" s="419">
        <f>IF(AND(INDEX('Fiche résultats'!V$9:V$68,$AA18,1)&lt;&gt;"",$X18&lt;&gt;0),INDEX('Fiche résultats'!V$9:V$68,$AA18,1),"")</f>
      </c>
      <c r="W18" s="420">
        <f>IF(AND(INDEX('Fiche résultats'!W$9:W$68,$AA18,1)&lt;&gt;"",$X18&lt;&gt;0),INDEX('Fiche résultats'!W$9:W$68,$AA18,1),"")</f>
      </c>
      <c r="X18" s="30">
        <f>INDEX('Fiche résultats'!X$9:X$68,$AA18,1)</f>
        <v>0</v>
      </c>
      <c r="Y18" s="29">
        <f>IF(AND(INDEX('Fiche résultats'!Y$9:Y$68,$AA18,1)&lt;&gt;"",$X18&lt;&gt;0),INDEX('Fiche résultats'!Y$9:Y$68,$AA18,1),"")</f>
      </c>
      <c r="Z18" s="25"/>
      <c r="AA18" s="47">
        <f>MATCH(AB18,'Fiche résultats'!AA$9:AA$68,0)</f>
        <v>1</v>
      </c>
      <c r="AB18" s="41">
        <f t="shared" si="0"/>
        <v>1</v>
      </c>
      <c r="AC18" s="26"/>
    </row>
    <row r="19" spans="1:29" ht="15.75">
      <c r="A19" s="230">
        <f>IF(AND(INDEX('Fiche résultats'!A$9:A$68,$AA19,1)&lt;&gt;"",$X19&lt;&gt;0),INDEX('Fiche résultats'!A$9:A$68,$AA19,1),"")</f>
      </c>
      <c r="B19" s="54">
        <f>IF(AND(INDEX('Fiche résultats'!B$9:B$68,$AA19,1)&lt;&gt;"",$X19&lt;&gt;0),INDEX('Fiche résultats'!B$9:B$68,$AA19,1),"")</f>
      </c>
      <c r="C19" s="398">
        <f>IF(AND(INDEX('Fiche résultats'!C$9:C$68,$AA19,1)&lt;&gt;"",$X19&lt;&gt;0),INDEX('Fiche résultats'!C$9:C$68,$AA19,1),"")</f>
      </c>
      <c r="D19" s="399">
        <f>IF(AND(INDEX('Fiche résultats'!D$9:D$68,$AA19,1)&lt;&gt;"",$X19&lt;&gt;0),INDEX('Fiche résultats'!D$9:D$68,$AA19,1),"")</f>
      </c>
      <c r="E19" s="398">
        <f>IF(AND(INDEX('Fiche résultats'!E$9:E$68,$AA19,1)&lt;&gt;"",$X19&lt;&gt;0),INDEX('Fiche résultats'!E$9:E$68,$AA19,1),"")</f>
      </c>
      <c r="F19" s="400">
        <f>IF(AND(INDEX('Fiche résultats'!F$9:F$68,$AA19,1)&lt;&gt;"",$X19&lt;&gt;0),INDEX('Fiche résultats'!F$9:F$68,$AA19,1),"")</f>
      </c>
      <c r="G19" s="399">
        <f>IF(AND(INDEX('Fiche résultats'!G$9:G$68,$AA19,1)&lt;&gt;"",$X19&lt;&gt;0),INDEX('Fiche résultats'!G$9:G$68,$AA19,1),"")</f>
      </c>
      <c r="H19" s="231">
        <f>IF(AND(INDEX('Fiche résultats'!H$9:H$68,$AA19,1)&lt;&gt;"",$X19&lt;&gt;0),INDEX('Fiche résultats'!H$9:H$68,$AA19,1),"")</f>
      </c>
      <c r="I19" s="55">
        <f>IF(AND(INDEX('Fiche résultats'!I$9:I$68,$AA19,1)&lt;&gt;"",$X19&lt;&gt;0),INDEX('Fiche résultats'!I$9:I$68,$AA19,1),"")</f>
      </c>
      <c r="J19" s="226">
        <f>IF(AND(INDEX('Fiche résultats'!J$9:J$68,$AA19,1)&lt;&gt;"",$X19&lt;&gt;0),INDEX('Fiche résultats'!J$9:J$68,$AA19,1),"")</f>
      </c>
      <c r="K19" s="398">
        <f>IF(AND(INDEX('Fiche résultats'!K$9:K$68,$AA19,1)&lt;&gt;"",$X19&lt;&gt;0),INDEX('Fiche résultats'!K$9:K$68,$AA19,1),"")</f>
      </c>
      <c r="L19" s="399">
        <f>IF(AND(INDEX('Fiche résultats'!L$9:L$68,$AA19,1)&lt;&gt;"",$X19&lt;&gt;0),INDEX('Fiche résultats'!L$9:L$68,$AA19,1),"")</f>
      </c>
      <c r="M19" s="226">
        <f>IF(AND(INDEX('Fiche résultats'!M$9:M$68,$AA19,1)&lt;&gt;"",$X19&lt;&gt;0),INDEX('Fiche résultats'!M$9:M$68,$AA19,1),"")</f>
      </c>
      <c r="N19" s="410">
        <f>IF(AND(INDEX('Fiche résultats'!N$9:N$68,$AA19,1)&lt;&gt;"",$X19&lt;&gt;0),INDEX('Fiche résultats'!N$9:N$68,$AA19,1),"")</f>
      </c>
      <c r="O19" s="411">
        <f>IF(AND(INDEX('Fiche résultats'!O$9:O$68,$AA19,1)&lt;&gt;"",$X19&lt;&gt;0),INDEX('Fiche résultats'!O$9:O$68,$AA19,1),"")</f>
      </c>
      <c r="P19" s="232">
        <f>IF(AND(INDEX('Fiche résultats'!P$9:P$68,$AA19,1)&lt;&gt;"",$X19&lt;&gt;0),INDEX('Fiche résultats'!P$9:P$68,$AA19,1),"")</f>
      </c>
      <c r="Q19" s="398">
        <f>IF(AND(INDEX('Fiche résultats'!Q$9:Q$68,$AA19,1)&lt;&gt;"",$X19&lt;&gt;0),INDEX('Fiche résultats'!Q$9:Q$68,$AA19,1),"")</f>
      </c>
      <c r="R19" s="400">
        <f>IF(AND(INDEX('Fiche résultats'!R$9:R$68,$AA19,1)&lt;&gt;"",$X19&lt;&gt;0),INDEX('Fiche résultats'!R$9:R$68,$AA19,1),"")</f>
      </c>
      <c r="S19" s="400">
        <f>IF(AND(INDEX('Fiche résultats'!S$9:S$68,$AA19,1)&lt;&gt;"",$X19&lt;&gt;0),INDEX('Fiche résultats'!S$9:S$68,$AA19,1),"")</f>
      </c>
      <c r="T19" s="400">
        <f>IF(AND(INDEX('Fiche résultats'!T$9:T$68,$AA19,1)&lt;&gt;"",$X19&lt;&gt;0),INDEX('Fiche résultats'!T$9:T$68,$AA19,1),"")</f>
      </c>
      <c r="U19" s="401">
        <f>IF(AND(INDEX('Fiche résultats'!U$9:U$68,$AA19,1)&lt;&gt;"",$X19&lt;&gt;0),INDEX('Fiche résultats'!U$9:U$68,$AA19,1),"")</f>
      </c>
      <c r="V19" s="419">
        <f>IF(AND(INDEX('Fiche résultats'!V$9:V$68,$AA19,1)&lt;&gt;"",$X19&lt;&gt;0),INDEX('Fiche résultats'!V$9:V$68,$AA19,1),"")</f>
      </c>
      <c r="W19" s="420">
        <f>IF(AND(INDEX('Fiche résultats'!W$9:W$68,$AA19,1)&lt;&gt;"",$X19&lt;&gt;0),INDEX('Fiche résultats'!W$9:W$68,$AA19,1),"")</f>
      </c>
      <c r="X19" s="30">
        <f>INDEX('Fiche résultats'!X$9:X$68,$AA19,1)</f>
        <v>0</v>
      </c>
      <c r="Y19" s="29">
        <f>IF(AND(INDEX('Fiche résultats'!Y$9:Y$68,$AA19,1)&lt;&gt;"",$X19&lt;&gt;0),INDEX('Fiche résultats'!Y$9:Y$68,$AA19,1),"")</f>
      </c>
      <c r="Z19" s="25"/>
      <c r="AA19" s="47">
        <f>MATCH(AB19,'Fiche résultats'!AA$9:AA$68,0)</f>
        <v>1</v>
      </c>
      <c r="AB19" s="41">
        <f t="shared" si="0"/>
        <v>1</v>
      </c>
      <c r="AC19" s="26"/>
    </row>
    <row r="20" spans="1:29" ht="15.75">
      <c r="A20" s="230">
        <f>IF(AND(INDEX('Fiche résultats'!A$9:A$68,$AA20,1)&lt;&gt;"",$X20&lt;&gt;0),INDEX('Fiche résultats'!A$9:A$68,$AA20,1),"")</f>
      </c>
      <c r="B20" s="54">
        <f>IF(AND(INDEX('Fiche résultats'!B$9:B$68,$AA20,1)&lt;&gt;"",$X20&lt;&gt;0),INDEX('Fiche résultats'!B$9:B$68,$AA20,1),"")</f>
      </c>
      <c r="C20" s="398">
        <f>IF(AND(INDEX('Fiche résultats'!C$9:C$68,$AA20,1)&lt;&gt;"",$X20&lt;&gt;0),INDEX('Fiche résultats'!C$9:C$68,$AA20,1),"")</f>
      </c>
      <c r="D20" s="399">
        <f>IF(AND(INDEX('Fiche résultats'!D$9:D$68,$AA20,1)&lt;&gt;"",$X20&lt;&gt;0),INDEX('Fiche résultats'!D$9:D$68,$AA20,1),"")</f>
      </c>
      <c r="E20" s="398">
        <f>IF(AND(INDEX('Fiche résultats'!E$9:E$68,$AA20,1)&lt;&gt;"",$X20&lt;&gt;0),INDEX('Fiche résultats'!E$9:E$68,$AA20,1),"")</f>
      </c>
      <c r="F20" s="400">
        <f>IF(AND(INDEX('Fiche résultats'!F$9:F$68,$AA20,1)&lt;&gt;"",$X20&lt;&gt;0),INDEX('Fiche résultats'!F$9:F$68,$AA20,1),"")</f>
      </c>
      <c r="G20" s="399">
        <f>IF(AND(INDEX('Fiche résultats'!G$9:G$68,$AA20,1)&lt;&gt;"",$X20&lt;&gt;0),INDEX('Fiche résultats'!G$9:G$68,$AA20,1),"")</f>
      </c>
      <c r="H20" s="231">
        <f>IF(AND(INDEX('Fiche résultats'!H$9:H$68,$AA20,1)&lt;&gt;"",$X20&lt;&gt;0),INDEX('Fiche résultats'!H$9:H$68,$AA20,1),"")</f>
      </c>
      <c r="I20" s="55">
        <f>IF(AND(INDEX('Fiche résultats'!I$9:I$68,$AA20,1)&lt;&gt;"",$X20&lt;&gt;0),INDEX('Fiche résultats'!I$9:I$68,$AA20,1),"")</f>
      </c>
      <c r="J20" s="226">
        <f>IF(AND(INDEX('Fiche résultats'!J$9:J$68,$AA20,1)&lt;&gt;"",$X20&lt;&gt;0),INDEX('Fiche résultats'!J$9:J$68,$AA20,1),"")</f>
      </c>
      <c r="K20" s="398">
        <f>IF(AND(INDEX('Fiche résultats'!K$9:K$68,$AA20,1)&lt;&gt;"",$X20&lt;&gt;0),INDEX('Fiche résultats'!K$9:K$68,$AA20,1),"")</f>
      </c>
      <c r="L20" s="399">
        <f>IF(AND(INDEX('Fiche résultats'!L$9:L$68,$AA20,1)&lt;&gt;"",$X20&lt;&gt;0),INDEX('Fiche résultats'!L$9:L$68,$AA20,1),"")</f>
      </c>
      <c r="M20" s="226">
        <f>IF(AND(INDEX('Fiche résultats'!M$9:M$68,$AA20,1)&lt;&gt;"",$X20&lt;&gt;0),INDEX('Fiche résultats'!M$9:M$68,$AA20,1),"")</f>
      </c>
      <c r="N20" s="410">
        <f>IF(AND(INDEX('Fiche résultats'!N$9:N$68,$AA20,1)&lt;&gt;"",$X20&lt;&gt;0),INDEX('Fiche résultats'!N$9:N$68,$AA20,1),"")</f>
      </c>
      <c r="O20" s="411">
        <f>IF(AND(INDEX('Fiche résultats'!O$9:O$68,$AA20,1)&lt;&gt;"",$X20&lt;&gt;0),INDEX('Fiche résultats'!O$9:O$68,$AA20,1),"")</f>
      </c>
      <c r="P20" s="232">
        <f>IF(AND(INDEX('Fiche résultats'!P$9:P$68,$AA20,1)&lt;&gt;"",$X20&lt;&gt;0),INDEX('Fiche résultats'!P$9:P$68,$AA20,1),"")</f>
      </c>
      <c r="Q20" s="398">
        <f>IF(AND(INDEX('Fiche résultats'!Q$9:Q$68,$AA20,1)&lt;&gt;"",$X20&lt;&gt;0),INDEX('Fiche résultats'!Q$9:Q$68,$AA20,1),"")</f>
      </c>
      <c r="R20" s="400">
        <f>IF(AND(INDEX('Fiche résultats'!R$9:R$68,$AA20,1)&lt;&gt;"",$X20&lt;&gt;0),INDEX('Fiche résultats'!R$9:R$68,$AA20,1),"")</f>
      </c>
      <c r="S20" s="400">
        <f>IF(AND(INDEX('Fiche résultats'!S$9:S$68,$AA20,1)&lt;&gt;"",$X20&lt;&gt;0),INDEX('Fiche résultats'!S$9:S$68,$AA20,1),"")</f>
      </c>
      <c r="T20" s="400">
        <f>IF(AND(INDEX('Fiche résultats'!T$9:T$68,$AA20,1)&lt;&gt;"",$X20&lt;&gt;0),INDEX('Fiche résultats'!T$9:T$68,$AA20,1),"")</f>
      </c>
      <c r="U20" s="401">
        <f>IF(AND(INDEX('Fiche résultats'!U$9:U$68,$AA20,1)&lt;&gt;"",$X20&lt;&gt;0),INDEX('Fiche résultats'!U$9:U$68,$AA20,1),"")</f>
      </c>
      <c r="V20" s="419">
        <f>IF(AND(INDEX('Fiche résultats'!V$9:V$68,$AA20,1)&lt;&gt;"",$X20&lt;&gt;0),INDEX('Fiche résultats'!V$9:V$68,$AA20,1),"")</f>
      </c>
      <c r="W20" s="420">
        <f>IF(AND(INDEX('Fiche résultats'!W$9:W$68,$AA20,1)&lt;&gt;"",$X20&lt;&gt;0),INDEX('Fiche résultats'!W$9:W$68,$AA20,1),"")</f>
      </c>
      <c r="X20" s="30">
        <f>INDEX('Fiche résultats'!X$9:X$68,$AA20,1)</f>
        <v>0</v>
      </c>
      <c r="Y20" s="29">
        <f>IF(AND(INDEX('Fiche résultats'!Y$9:Y$68,$AA20,1)&lt;&gt;"",$X20&lt;&gt;0),INDEX('Fiche résultats'!Y$9:Y$68,$AA20,1),"")</f>
      </c>
      <c r="Z20" s="25"/>
      <c r="AA20" s="47">
        <f>MATCH(AB20,'Fiche résultats'!AA$9:AA$68,0)</f>
        <v>1</v>
      </c>
      <c r="AB20" s="41">
        <f t="shared" si="0"/>
        <v>1</v>
      </c>
      <c r="AC20" s="26"/>
    </row>
    <row r="21" spans="1:29" ht="15.75">
      <c r="A21" s="230">
        <f>IF(AND(INDEX('Fiche résultats'!A$9:A$68,$AA21,1)&lt;&gt;"",$X21&lt;&gt;0),INDEX('Fiche résultats'!A$9:A$68,$AA21,1),"")</f>
      </c>
      <c r="B21" s="54">
        <f>IF(AND(INDEX('Fiche résultats'!B$9:B$68,$AA21,1)&lt;&gt;"",$X21&lt;&gt;0),INDEX('Fiche résultats'!B$9:B$68,$AA21,1),"")</f>
      </c>
      <c r="C21" s="398">
        <f>IF(AND(INDEX('Fiche résultats'!C$9:C$68,$AA21,1)&lt;&gt;"",$X21&lt;&gt;0),INDEX('Fiche résultats'!C$9:C$68,$AA21,1),"")</f>
      </c>
      <c r="D21" s="399">
        <f>IF(AND(INDEX('Fiche résultats'!D$9:D$68,$AA21,1)&lt;&gt;"",$X21&lt;&gt;0),INDEX('Fiche résultats'!D$9:D$68,$AA21,1),"")</f>
      </c>
      <c r="E21" s="398">
        <f>IF(AND(INDEX('Fiche résultats'!E$9:E$68,$AA21,1)&lt;&gt;"",$X21&lt;&gt;0),INDEX('Fiche résultats'!E$9:E$68,$AA21,1),"")</f>
      </c>
      <c r="F21" s="400">
        <f>IF(AND(INDEX('Fiche résultats'!F$9:F$68,$AA21,1)&lt;&gt;"",$X21&lt;&gt;0),INDEX('Fiche résultats'!F$9:F$68,$AA21,1),"")</f>
      </c>
      <c r="G21" s="399">
        <f>IF(AND(INDEX('Fiche résultats'!G$9:G$68,$AA21,1)&lt;&gt;"",$X21&lt;&gt;0),INDEX('Fiche résultats'!G$9:G$68,$AA21,1),"")</f>
      </c>
      <c r="H21" s="231">
        <f>IF(AND(INDEX('Fiche résultats'!H$9:H$68,$AA21,1)&lt;&gt;"",$X21&lt;&gt;0),INDEX('Fiche résultats'!H$9:H$68,$AA21,1),"")</f>
      </c>
      <c r="I21" s="55">
        <f>IF(AND(INDEX('Fiche résultats'!I$9:I$68,$AA21,1)&lt;&gt;"",$X21&lt;&gt;0),INDEX('Fiche résultats'!I$9:I$68,$AA21,1),"")</f>
      </c>
      <c r="J21" s="226">
        <f>IF(AND(INDEX('Fiche résultats'!J$9:J$68,$AA21,1)&lt;&gt;"",$X21&lt;&gt;0),INDEX('Fiche résultats'!J$9:J$68,$AA21,1),"")</f>
      </c>
      <c r="K21" s="398">
        <f>IF(AND(INDEX('Fiche résultats'!K$9:K$68,$AA21,1)&lt;&gt;"",$X21&lt;&gt;0),INDEX('Fiche résultats'!K$9:K$68,$AA21,1),"")</f>
      </c>
      <c r="L21" s="399">
        <f>IF(AND(INDEX('Fiche résultats'!L$9:L$68,$AA21,1)&lt;&gt;"",$X21&lt;&gt;0),INDEX('Fiche résultats'!L$9:L$68,$AA21,1),"")</f>
      </c>
      <c r="M21" s="226">
        <f>IF(AND(INDEX('Fiche résultats'!M$9:M$68,$AA21,1)&lt;&gt;"",$X21&lt;&gt;0),INDEX('Fiche résultats'!M$9:M$68,$AA21,1),"")</f>
      </c>
      <c r="N21" s="410">
        <f>IF(AND(INDEX('Fiche résultats'!N$9:N$68,$AA21,1)&lt;&gt;"",$X21&lt;&gt;0),INDEX('Fiche résultats'!N$9:N$68,$AA21,1),"")</f>
      </c>
      <c r="O21" s="411">
        <f>IF(AND(INDEX('Fiche résultats'!O$9:O$68,$AA21,1)&lt;&gt;"",$X21&lt;&gt;0),INDEX('Fiche résultats'!O$9:O$68,$AA21,1),"")</f>
      </c>
      <c r="P21" s="232">
        <f>IF(AND(INDEX('Fiche résultats'!P$9:P$68,$AA21,1)&lt;&gt;"",$X21&lt;&gt;0),INDEX('Fiche résultats'!P$9:P$68,$AA21,1),"")</f>
      </c>
      <c r="Q21" s="398">
        <f>IF(AND(INDEX('Fiche résultats'!Q$9:Q$68,$AA21,1)&lt;&gt;"",$X21&lt;&gt;0),INDEX('Fiche résultats'!Q$9:Q$68,$AA21,1),"")</f>
      </c>
      <c r="R21" s="400">
        <f>IF(AND(INDEX('Fiche résultats'!R$9:R$68,$AA21,1)&lt;&gt;"",$X21&lt;&gt;0),INDEX('Fiche résultats'!R$9:R$68,$AA21,1),"")</f>
      </c>
      <c r="S21" s="400">
        <f>IF(AND(INDEX('Fiche résultats'!S$9:S$68,$AA21,1)&lt;&gt;"",$X21&lt;&gt;0),INDEX('Fiche résultats'!S$9:S$68,$AA21,1),"")</f>
      </c>
      <c r="T21" s="400">
        <f>IF(AND(INDEX('Fiche résultats'!T$9:T$68,$AA21,1)&lt;&gt;"",$X21&lt;&gt;0),INDEX('Fiche résultats'!T$9:T$68,$AA21,1),"")</f>
      </c>
      <c r="U21" s="401">
        <f>IF(AND(INDEX('Fiche résultats'!U$9:U$68,$AA21,1)&lt;&gt;"",$X21&lt;&gt;0),INDEX('Fiche résultats'!U$9:U$68,$AA21,1),"")</f>
      </c>
      <c r="V21" s="419">
        <f>IF(AND(INDEX('Fiche résultats'!V$9:V$68,$AA21,1)&lt;&gt;"",$X21&lt;&gt;0),INDEX('Fiche résultats'!V$9:V$68,$AA21,1),"")</f>
      </c>
      <c r="W21" s="420">
        <f>IF(AND(INDEX('Fiche résultats'!W$9:W$68,$AA21,1)&lt;&gt;"",$X21&lt;&gt;0),INDEX('Fiche résultats'!W$9:W$68,$AA21,1),"")</f>
      </c>
      <c r="X21" s="30">
        <f>INDEX('Fiche résultats'!X$9:X$68,$AA21,1)</f>
        <v>0</v>
      </c>
      <c r="Y21" s="29">
        <f>IF(AND(INDEX('Fiche résultats'!Y$9:Y$68,$AA21,1)&lt;&gt;"",$X21&lt;&gt;0),INDEX('Fiche résultats'!Y$9:Y$68,$AA21,1),"")</f>
      </c>
      <c r="Z21" s="25"/>
      <c r="AA21" s="47">
        <f>MATCH(AB21,'Fiche résultats'!AA$9:AA$68,0)</f>
        <v>1</v>
      </c>
      <c r="AB21" s="41">
        <f t="shared" si="0"/>
        <v>1</v>
      </c>
      <c r="AC21" s="26"/>
    </row>
    <row r="22" spans="1:29" ht="15.75">
      <c r="A22" s="230">
        <f>IF(AND(INDEX('Fiche résultats'!A$9:A$68,$AA22,1)&lt;&gt;"",$X22&lt;&gt;0),INDEX('Fiche résultats'!A$9:A$68,$AA22,1),"")</f>
      </c>
      <c r="B22" s="54">
        <f>IF(AND(INDEX('Fiche résultats'!B$9:B$68,$AA22,1)&lt;&gt;"",$X22&lt;&gt;0),INDEX('Fiche résultats'!B$9:B$68,$AA22,1),"")</f>
      </c>
      <c r="C22" s="398">
        <f>IF(AND(INDEX('Fiche résultats'!C$9:C$68,$AA22,1)&lt;&gt;"",$X22&lt;&gt;0),INDEX('Fiche résultats'!C$9:C$68,$AA22,1),"")</f>
      </c>
      <c r="D22" s="399">
        <f>IF(AND(INDEX('Fiche résultats'!D$9:D$68,$AA22,1)&lt;&gt;"",$X22&lt;&gt;0),INDEX('Fiche résultats'!D$9:D$68,$AA22,1),"")</f>
      </c>
      <c r="E22" s="398">
        <f>IF(AND(INDEX('Fiche résultats'!E$9:E$68,$AA22,1)&lt;&gt;"",$X22&lt;&gt;0),INDEX('Fiche résultats'!E$9:E$68,$AA22,1),"")</f>
      </c>
      <c r="F22" s="400">
        <f>IF(AND(INDEX('Fiche résultats'!F$9:F$68,$AA22,1)&lt;&gt;"",$X22&lt;&gt;0),INDEX('Fiche résultats'!F$9:F$68,$AA22,1),"")</f>
      </c>
      <c r="G22" s="399">
        <f>IF(AND(INDEX('Fiche résultats'!G$9:G$68,$AA22,1)&lt;&gt;"",$X22&lt;&gt;0),INDEX('Fiche résultats'!G$9:G$68,$AA22,1),"")</f>
      </c>
      <c r="H22" s="231">
        <f>IF(AND(INDEX('Fiche résultats'!H$9:H$68,$AA22,1)&lt;&gt;"",$X22&lt;&gt;0),INDEX('Fiche résultats'!H$9:H$68,$AA22,1),"")</f>
      </c>
      <c r="I22" s="55">
        <f>IF(AND(INDEX('Fiche résultats'!I$9:I$68,$AA22,1)&lt;&gt;"",$X22&lt;&gt;0),INDEX('Fiche résultats'!I$9:I$68,$AA22,1),"")</f>
      </c>
      <c r="J22" s="226">
        <f>IF(AND(INDEX('Fiche résultats'!J$9:J$68,$AA22,1)&lt;&gt;"",$X22&lt;&gt;0),INDEX('Fiche résultats'!J$9:J$68,$AA22,1),"")</f>
      </c>
      <c r="K22" s="398">
        <f>IF(AND(INDEX('Fiche résultats'!K$9:K$68,$AA22,1)&lt;&gt;"",$X22&lt;&gt;0),INDEX('Fiche résultats'!K$9:K$68,$AA22,1),"")</f>
      </c>
      <c r="L22" s="399">
        <f>IF(AND(INDEX('Fiche résultats'!L$9:L$68,$AA22,1)&lt;&gt;"",$X22&lt;&gt;0),INDEX('Fiche résultats'!L$9:L$68,$AA22,1),"")</f>
      </c>
      <c r="M22" s="226">
        <f>IF(AND(INDEX('Fiche résultats'!M$9:M$68,$AA22,1)&lt;&gt;"",$X22&lt;&gt;0),INDEX('Fiche résultats'!M$9:M$68,$AA22,1),"")</f>
      </c>
      <c r="N22" s="410">
        <f>IF(AND(INDEX('Fiche résultats'!N$9:N$68,$AA22,1)&lt;&gt;"",$X22&lt;&gt;0),INDEX('Fiche résultats'!N$9:N$68,$AA22,1),"")</f>
      </c>
      <c r="O22" s="411">
        <f>IF(AND(INDEX('Fiche résultats'!O$9:O$68,$AA22,1)&lt;&gt;"",$X22&lt;&gt;0),INDEX('Fiche résultats'!O$9:O$68,$AA22,1),"")</f>
      </c>
      <c r="P22" s="232">
        <f>IF(AND(INDEX('Fiche résultats'!P$9:P$68,$AA22,1)&lt;&gt;"",$X22&lt;&gt;0),INDEX('Fiche résultats'!P$9:P$68,$AA22,1),"")</f>
      </c>
      <c r="Q22" s="398">
        <f>IF(AND(INDEX('Fiche résultats'!Q$9:Q$68,$AA22,1)&lt;&gt;"",$X22&lt;&gt;0),INDEX('Fiche résultats'!Q$9:Q$68,$AA22,1),"")</f>
      </c>
      <c r="R22" s="400">
        <f>IF(AND(INDEX('Fiche résultats'!R$9:R$68,$AA22,1)&lt;&gt;"",$X22&lt;&gt;0),INDEX('Fiche résultats'!R$9:R$68,$AA22,1),"")</f>
      </c>
      <c r="S22" s="400">
        <f>IF(AND(INDEX('Fiche résultats'!S$9:S$68,$AA22,1)&lt;&gt;"",$X22&lt;&gt;0),INDEX('Fiche résultats'!S$9:S$68,$AA22,1),"")</f>
      </c>
      <c r="T22" s="400">
        <f>IF(AND(INDEX('Fiche résultats'!T$9:T$68,$AA22,1)&lt;&gt;"",$X22&lt;&gt;0),INDEX('Fiche résultats'!T$9:T$68,$AA22,1),"")</f>
      </c>
      <c r="U22" s="401">
        <f>IF(AND(INDEX('Fiche résultats'!U$9:U$68,$AA22,1)&lt;&gt;"",$X22&lt;&gt;0),INDEX('Fiche résultats'!U$9:U$68,$AA22,1),"")</f>
      </c>
      <c r="V22" s="419">
        <f>IF(AND(INDEX('Fiche résultats'!V$9:V$68,$AA22,1)&lt;&gt;"",$X22&lt;&gt;0),INDEX('Fiche résultats'!V$9:V$68,$AA22,1),"")</f>
      </c>
      <c r="W22" s="420">
        <f>IF(AND(INDEX('Fiche résultats'!W$9:W$68,$AA22,1)&lt;&gt;"",$X22&lt;&gt;0),INDEX('Fiche résultats'!W$9:W$68,$AA22,1),"")</f>
      </c>
      <c r="X22" s="30">
        <f>INDEX('Fiche résultats'!X$9:X$68,$AA22,1)</f>
        <v>0</v>
      </c>
      <c r="Y22" s="29">
        <f>IF(AND(INDEX('Fiche résultats'!Y$9:Y$68,$AA22,1)&lt;&gt;"",$X22&lt;&gt;0),INDEX('Fiche résultats'!Y$9:Y$68,$AA22,1),"")</f>
      </c>
      <c r="Z22" s="25"/>
      <c r="AA22" s="47">
        <f>MATCH(AB22,'Fiche résultats'!AA$9:AA$68,0)</f>
        <v>1</v>
      </c>
      <c r="AB22" s="41">
        <f t="shared" si="0"/>
        <v>1</v>
      </c>
      <c r="AC22" s="26"/>
    </row>
    <row r="23" spans="1:29" ht="15.75">
      <c r="A23" s="230">
        <f>IF(AND(INDEX('Fiche résultats'!A$9:A$68,$AA23,1)&lt;&gt;"",$X23&lt;&gt;0),INDEX('Fiche résultats'!A$9:A$68,$AA23,1),"")</f>
      </c>
      <c r="B23" s="54">
        <f>IF(AND(INDEX('Fiche résultats'!B$9:B$68,$AA23,1)&lt;&gt;"",$X23&lt;&gt;0),INDEX('Fiche résultats'!B$9:B$68,$AA23,1),"")</f>
      </c>
      <c r="C23" s="398">
        <f>IF(AND(INDEX('Fiche résultats'!C$9:C$68,$AA23,1)&lt;&gt;"",$X23&lt;&gt;0),INDEX('Fiche résultats'!C$9:C$68,$AA23,1),"")</f>
      </c>
      <c r="D23" s="399">
        <f>IF(AND(INDEX('Fiche résultats'!D$9:D$68,$AA23,1)&lt;&gt;"",$X23&lt;&gt;0),INDEX('Fiche résultats'!D$9:D$68,$AA23,1),"")</f>
      </c>
      <c r="E23" s="398">
        <f>IF(AND(INDEX('Fiche résultats'!E$9:E$68,$AA23,1)&lt;&gt;"",$X23&lt;&gt;0),INDEX('Fiche résultats'!E$9:E$68,$AA23,1),"")</f>
      </c>
      <c r="F23" s="400">
        <f>IF(AND(INDEX('Fiche résultats'!F$9:F$68,$AA23,1)&lt;&gt;"",$X23&lt;&gt;0),INDEX('Fiche résultats'!F$9:F$68,$AA23,1),"")</f>
      </c>
      <c r="G23" s="399">
        <f>IF(AND(INDEX('Fiche résultats'!G$9:G$68,$AA23,1)&lt;&gt;"",$X23&lt;&gt;0),INDEX('Fiche résultats'!G$9:G$68,$AA23,1),"")</f>
      </c>
      <c r="H23" s="231">
        <f>IF(AND(INDEX('Fiche résultats'!H$9:H$68,$AA23,1)&lt;&gt;"",$X23&lt;&gt;0),INDEX('Fiche résultats'!H$9:H$68,$AA23,1),"")</f>
      </c>
      <c r="I23" s="55">
        <f>IF(AND(INDEX('Fiche résultats'!I$9:I$68,$AA23,1)&lt;&gt;"",$X23&lt;&gt;0),INDEX('Fiche résultats'!I$9:I$68,$AA23,1),"")</f>
      </c>
      <c r="J23" s="226">
        <f>IF(AND(INDEX('Fiche résultats'!J$9:J$68,$AA23,1)&lt;&gt;"",$X23&lt;&gt;0),INDEX('Fiche résultats'!J$9:J$68,$AA23,1),"")</f>
      </c>
      <c r="K23" s="398">
        <f>IF(AND(INDEX('Fiche résultats'!K$9:K$68,$AA23,1)&lt;&gt;"",$X23&lt;&gt;0),INDEX('Fiche résultats'!K$9:K$68,$AA23,1),"")</f>
      </c>
      <c r="L23" s="399">
        <f>IF(AND(INDEX('Fiche résultats'!L$9:L$68,$AA23,1)&lt;&gt;"",$X23&lt;&gt;0),INDEX('Fiche résultats'!L$9:L$68,$AA23,1),"")</f>
      </c>
      <c r="M23" s="226">
        <f>IF(AND(INDEX('Fiche résultats'!M$9:M$68,$AA23,1)&lt;&gt;"",$X23&lt;&gt;0),INDEX('Fiche résultats'!M$9:M$68,$AA23,1),"")</f>
      </c>
      <c r="N23" s="410">
        <f>IF(AND(INDEX('Fiche résultats'!N$9:N$68,$AA23,1)&lt;&gt;"",$X23&lt;&gt;0),INDEX('Fiche résultats'!N$9:N$68,$AA23,1),"")</f>
      </c>
      <c r="O23" s="411">
        <f>IF(AND(INDEX('Fiche résultats'!O$9:O$68,$AA23,1)&lt;&gt;"",$X23&lt;&gt;0),INDEX('Fiche résultats'!O$9:O$68,$AA23,1),"")</f>
      </c>
      <c r="P23" s="232">
        <f>IF(AND(INDEX('Fiche résultats'!P$9:P$68,$AA23,1)&lt;&gt;"",$X23&lt;&gt;0),INDEX('Fiche résultats'!P$9:P$68,$AA23,1),"")</f>
      </c>
      <c r="Q23" s="398">
        <f>IF(AND(INDEX('Fiche résultats'!Q$9:Q$68,$AA23,1)&lt;&gt;"",$X23&lt;&gt;0),INDEX('Fiche résultats'!Q$9:Q$68,$AA23,1),"")</f>
      </c>
      <c r="R23" s="400">
        <f>IF(AND(INDEX('Fiche résultats'!R$9:R$68,$AA23,1)&lt;&gt;"",$X23&lt;&gt;0),INDEX('Fiche résultats'!R$9:R$68,$AA23,1),"")</f>
      </c>
      <c r="S23" s="400">
        <f>IF(AND(INDEX('Fiche résultats'!S$9:S$68,$AA23,1)&lt;&gt;"",$X23&lt;&gt;0),INDEX('Fiche résultats'!S$9:S$68,$AA23,1),"")</f>
      </c>
      <c r="T23" s="400">
        <f>IF(AND(INDEX('Fiche résultats'!T$9:T$68,$AA23,1)&lt;&gt;"",$X23&lt;&gt;0),INDEX('Fiche résultats'!T$9:T$68,$AA23,1),"")</f>
      </c>
      <c r="U23" s="401">
        <f>IF(AND(INDEX('Fiche résultats'!U$9:U$68,$AA23,1)&lt;&gt;"",$X23&lt;&gt;0),INDEX('Fiche résultats'!U$9:U$68,$AA23,1),"")</f>
      </c>
      <c r="V23" s="419">
        <f>IF(AND(INDEX('Fiche résultats'!V$9:V$68,$AA23,1)&lt;&gt;"",$X23&lt;&gt;0),INDEX('Fiche résultats'!V$9:V$68,$AA23,1),"")</f>
      </c>
      <c r="W23" s="420">
        <f>IF(AND(INDEX('Fiche résultats'!W$9:W$68,$AA23,1)&lt;&gt;"",$X23&lt;&gt;0),INDEX('Fiche résultats'!W$9:W$68,$AA23,1),"")</f>
      </c>
      <c r="X23" s="30">
        <f>INDEX('Fiche résultats'!X$9:X$68,$AA23,1)</f>
        <v>0</v>
      </c>
      <c r="Y23" s="29">
        <f>IF(AND(INDEX('Fiche résultats'!Y$9:Y$68,$AA23,1)&lt;&gt;"",$X23&lt;&gt;0),INDEX('Fiche résultats'!Y$9:Y$68,$AA23,1),"")</f>
      </c>
      <c r="Z23" s="25"/>
      <c r="AA23" s="47">
        <f>MATCH(AB23,'Fiche résultats'!AA$9:AA$68,0)</f>
        <v>1</v>
      </c>
      <c r="AB23" s="41">
        <f t="shared" si="0"/>
        <v>1</v>
      </c>
      <c r="AC23" s="26"/>
    </row>
    <row r="24" spans="1:29" ht="15.75">
      <c r="A24" s="230">
        <f>IF(AND(INDEX('Fiche résultats'!A$9:A$68,$AA24,1)&lt;&gt;"",$X24&lt;&gt;0),INDEX('Fiche résultats'!A$9:A$68,$AA24,1),"")</f>
      </c>
      <c r="B24" s="54">
        <f>IF(AND(INDEX('Fiche résultats'!B$9:B$68,$AA24,1)&lt;&gt;"",$X24&lt;&gt;0),INDEX('Fiche résultats'!B$9:B$68,$AA24,1),"")</f>
      </c>
      <c r="C24" s="398">
        <f>IF(AND(INDEX('Fiche résultats'!C$9:C$68,$AA24,1)&lt;&gt;"",$X24&lt;&gt;0),INDEX('Fiche résultats'!C$9:C$68,$AA24,1),"")</f>
      </c>
      <c r="D24" s="399">
        <f>IF(AND(INDEX('Fiche résultats'!D$9:D$68,$AA24,1)&lt;&gt;"",$X24&lt;&gt;0),INDEX('Fiche résultats'!D$9:D$68,$AA24,1),"")</f>
      </c>
      <c r="E24" s="398">
        <f>IF(AND(INDEX('Fiche résultats'!E$9:E$68,$AA24,1)&lt;&gt;"",$X24&lt;&gt;0),INDEX('Fiche résultats'!E$9:E$68,$AA24,1),"")</f>
      </c>
      <c r="F24" s="400">
        <f>IF(AND(INDEX('Fiche résultats'!F$9:F$68,$AA24,1)&lt;&gt;"",$X24&lt;&gt;0),INDEX('Fiche résultats'!F$9:F$68,$AA24,1),"")</f>
      </c>
      <c r="G24" s="399">
        <f>IF(AND(INDEX('Fiche résultats'!G$9:G$68,$AA24,1)&lt;&gt;"",$X24&lt;&gt;0),INDEX('Fiche résultats'!G$9:G$68,$AA24,1),"")</f>
      </c>
      <c r="H24" s="231">
        <f>IF(AND(INDEX('Fiche résultats'!H$9:H$68,$AA24,1)&lt;&gt;"",$X24&lt;&gt;0),INDEX('Fiche résultats'!H$9:H$68,$AA24,1),"")</f>
      </c>
      <c r="I24" s="55">
        <f>IF(AND(INDEX('Fiche résultats'!I$9:I$68,$AA24,1)&lt;&gt;"",$X24&lt;&gt;0),INDEX('Fiche résultats'!I$9:I$68,$AA24,1),"")</f>
      </c>
      <c r="J24" s="226">
        <f>IF(AND(INDEX('Fiche résultats'!J$9:J$68,$AA24,1)&lt;&gt;"",$X24&lt;&gt;0),INDEX('Fiche résultats'!J$9:J$68,$AA24,1),"")</f>
      </c>
      <c r="K24" s="398">
        <f>IF(AND(INDEX('Fiche résultats'!K$9:K$68,$AA24,1)&lt;&gt;"",$X24&lt;&gt;0),INDEX('Fiche résultats'!K$9:K$68,$AA24,1),"")</f>
      </c>
      <c r="L24" s="399">
        <f>IF(AND(INDEX('Fiche résultats'!L$9:L$68,$AA24,1)&lt;&gt;"",$X24&lt;&gt;0),INDEX('Fiche résultats'!L$9:L$68,$AA24,1),"")</f>
      </c>
      <c r="M24" s="226">
        <f>IF(AND(INDEX('Fiche résultats'!M$9:M$68,$AA24,1)&lt;&gt;"",$X24&lt;&gt;0),INDEX('Fiche résultats'!M$9:M$68,$AA24,1),"")</f>
      </c>
      <c r="N24" s="410">
        <f>IF(AND(INDEX('Fiche résultats'!N$9:N$68,$AA24,1)&lt;&gt;"",$X24&lt;&gt;0),INDEX('Fiche résultats'!N$9:N$68,$AA24,1),"")</f>
      </c>
      <c r="O24" s="411">
        <f>IF(AND(INDEX('Fiche résultats'!O$9:O$68,$AA24,1)&lt;&gt;"",$X24&lt;&gt;0),INDEX('Fiche résultats'!O$9:O$68,$AA24,1),"")</f>
      </c>
      <c r="P24" s="232">
        <f>IF(AND(INDEX('Fiche résultats'!P$9:P$68,$AA24,1)&lt;&gt;"",$X24&lt;&gt;0),INDEX('Fiche résultats'!P$9:P$68,$AA24,1),"")</f>
      </c>
      <c r="Q24" s="398">
        <f>IF(AND(INDEX('Fiche résultats'!Q$9:Q$68,$AA24,1)&lt;&gt;"",$X24&lt;&gt;0),INDEX('Fiche résultats'!Q$9:Q$68,$AA24,1),"")</f>
      </c>
      <c r="R24" s="400">
        <f>IF(AND(INDEX('Fiche résultats'!R$9:R$68,$AA24,1)&lt;&gt;"",$X24&lt;&gt;0),INDEX('Fiche résultats'!R$9:R$68,$AA24,1),"")</f>
      </c>
      <c r="S24" s="400">
        <f>IF(AND(INDEX('Fiche résultats'!S$9:S$68,$AA24,1)&lt;&gt;"",$X24&lt;&gt;0),INDEX('Fiche résultats'!S$9:S$68,$AA24,1),"")</f>
      </c>
      <c r="T24" s="400">
        <f>IF(AND(INDEX('Fiche résultats'!T$9:T$68,$AA24,1)&lt;&gt;"",$X24&lt;&gt;0),INDEX('Fiche résultats'!T$9:T$68,$AA24,1),"")</f>
      </c>
      <c r="U24" s="401">
        <f>IF(AND(INDEX('Fiche résultats'!U$9:U$68,$AA24,1)&lt;&gt;"",$X24&lt;&gt;0),INDEX('Fiche résultats'!U$9:U$68,$AA24,1),"")</f>
      </c>
      <c r="V24" s="419">
        <f>IF(AND(INDEX('Fiche résultats'!V$9:V$68,$AA24,1)&lt;&gt;"",$X24&lt;&gt;0),INDEX('Fiche résultats'!V$9:V$68,$AA24,1),"")</f>
      </c>
      <c r="W24" s="420">
        <f>IF(AND(INDEX('Fiche résultats'!W$9:W$68,$AA24,1)&lt;&gt;"",$X24&lt;&gt;0),INDEX('Fiche résultats'!W$9:W$68,$AA24,1),"")</f>
      </c>
      <c r="X24" s="30">
        <f>INDEX('Fiche résultats'!X$9:X$68,$AA24,1)</f>
        <v>0</v>
      </c>
      <c r="Y24" s="29">
        <f>IF(AND(INDEX('Fiche résultats'!Y$9:Y$68,$AA24,1)&lt;&gt;"",$X24&lt;&gt;0),INDEX('Fiche résultats'!Y$9:Y$68,$AA24,1),"")</f>
      </c>
      <c r="Z24" s="25"/>
      <c r="AA24" s="47">
        <f>MATCH(AB24,'Fiche résultats'!AA$9:AA$68,0)</f>
        <v>1</v>
      </c>
      <c r="AB24" s="41">
        <f t="shared" si="0"/>
        <v>1</v>
      </c>
      <c r="AC24" s="26"/>
    </row>
    <row r="25" spans="1:29" ht="15.75">
      <c r="A25" s="230">
        <f>IF(AND(INDEX('Fiche résultats'!A$9:A$68,$AA25,1)&lt;&gt;"",$X25&lt;&gt;0),INDEX('Fiche résultats'!A$9:A$68,$AA25,1),"")</f>
      </c>
      <c r="B25" s="54">
        <f>IF(AND(INDEX('Fiche résultats'!B$9:B$68,$AA25,1)&lt;&gt;"",$X25&lt;&gt;0),INDEX('Fiche résultats'!B$9:B$68,$AA25,1),"")</f>
      </c>
      <c r="C25" s="398">
        <f>IF(AND(INDEX('Fiche résultats'!C$9:C$68,$AA25,1)&lt;&gt;"",$X25&lt;&gt;0),INDEX('Fiche résultats'!C$9:C$68,$AA25,1),"")</f>
      </c>
      <c r="D25" s="399">
        <f>IF(AND(INDEX('Fiche résultats'!D$9:D$68,$AA25,1)&lt;&gt;"",$X25&lt;&gt;0),INDEX('Fiche résultats'!D$9:D$68,$AA25,1),"")</f>
      </c>
      <c r="E25" s="398">
        <f>IF(AND(INDEX('Fiche résultats'!E$9:E$68,$AA25,1)&lt;&gt;"",$X25&lt;&gt;0),INDEX('Fiche résultats'!E$9:E$68,$AA25,1),"")</f>
      </c>
      <c r="F25" s="400">
        <f>IF(AND(INDEX('Fiche résultats'!F$9:F$68,$AA25,1)&lt;&gt;"",$X25&lt;&gt;0),INDEX('Fiche résultats'!F$9:F$68,$AA25,1),"")</f>
      </c>
      <c r="G25" s="399">
        <f>IF(AND(INDEX('Fiche résultats'!G$9:G$68,$AA25,1)&lt;&gt;"",$X25&lt;&gt;0),INDEX('Fiche résultats'!G$9:G$68,$AA25,1),"")</f>
      </c>
      <c r="H25" s="231">
        <f>IF(AND(INDEX('Fiche résultats'!H$9:H$68,$AA25,1)&lt;&gt;"",$X25&lt;&gt;0),INDEX('Fiche résultats'!H$9:H$68,$AA25,1),"")</f>
      </c>
      <c r="I25" s="55">
        <f>IF(AND(INDEX('Fiche résultats'!I$9:I$68,$AA25,1)&lt;&gt;"",$X25&lt;&gt;0),INDEX('Fiche résultats'!I$9:I$68,$AA25,1),"")</f>
      </c>
      <c r="J25" s="226">
        <f>IF(AND(INDEX('Fiche résultats'!J$9:J$68,$AA25,1)&lt;&gt;"",$X25&lt;&gt;0),INDEX('Fiche résultats'!J$9:J$68,$AA25,1),"")</f>
      </c>
      <c r="K25" s="398">
        <f>IF(AND(INDEX('Fiche résultats'!K$9:K$68,$AA25,1)&lt;&gt;"",$X25&lt;&gt;0),INDEX('Fiche résultats'!K$9:K$68,$AA25,1),"")</f>
      </c>
      <c r="L25" s="399">
        <f>IF(AND(INDEX('Fiche résultats'!L$9:L$68,$AA25,1)&lt;&gt;"",$X25&lt;&gt;0),INDEX('Fiche résultats'!L$9:L$68,$AA25,1),"")</f>
      </c>
      <c r="M25" s="226">
        <f>IF(AND(INDEX('Fiche résultats'!M$9:M$68,$AA25,1)&lt;&gt;"",$X25&lt;&gt;0),INDEX('Fiche résultats'!M$9:M$68,$AA25,1),"")</f>
      </c>
      <c r="N25" s="410">
        <f>IF(AND(INDEX('Fiche résultats'!N$9:N$68,$AA25,1)&lt;&gt;"",$X25&lt;&gt;0),INDEX('Fiche résultats'!N$9:N$68,$AA25,1),"")</f>
      </c>
      <c r="O25" s="411">
        <f>IF(AND(INDEX('Fiche résultats'!O$9:O$68,$AA25,1)&lt;&gt;"",$X25&lt;&gt;0),INDEX('Fiche résultats'!O$9:O$68,$AA25,1),"")</f>
      </c>
      <c r="P25" s="232">
        <f>IF(AND(INDEX('Fiche résultats'!P$9:P$68,$AA25,1)&lt;&gt;"",$X25&lt;&gt;0),INDEX('Fiche résultats'!P$9:P$68,$AA25,1),"")</f>
      </c>
      <c r="Q25" s="398">
        <f>IF(AND(INDEX('Fiche résultats'!Q$9:Q$68,$AA25,1)&lt;&gt;"",$X25&lt;&gt;0),INDEX('Fiche résultats'!Q$9:Q$68,$AA25,1),"")</f>
      </c>
      <c r="R25" s="400">
        <f>IF(AND(INDEX('Fiche résultats'!R$9:R$68,$AA25,1)&lt;&gt;"",$X25&lt;&gt;0),INDEX('Fiche résultats'!R$9:R$68,$AA25,1),"")</f>
      </c>
      <c r="S25" s="400">
        <f>IF(AND(INDEX('Fiche résultats'!S$9:S$68,$AA25,1)&lt;&gt;"",$X25&lt;&gt;0),INDEX('Fiche résultats'!S$9:S$68,$AA25,1),"")</f>
      </c>
      <c r="T25" s="400">
        <f>IF(AND(INDEX('Fiche résultats'!T$9:T$68,$AA25,1)&lt;&gt;"",$X25&lt;&gt;0),INDEX('Fiche résultats'!T$9:T$68,$AA25,1),"")</f>
      </c>
      <c r="U25" s="401">
        <f>IF(AND(INDEX('Fiche résultats'!U$9:U$68,$AA25,1)&lt;&gt;"",$X25&lt;&gt;0),INDEX('Fiche résultats'!U$9:U$68,$AA25,1),"")</f>
      </c>
      <c r="V25" s="419">
        <f>IF(AND(INDEX('Fiche résultats'!V$9:V$68,$AA25,1)&lt;&gt;"",$X25&lt;&gt;0),INDEX('Fiche résultats'!V$9:V$68,$AA25,1),"")</f>
      </c>
      <c r="W25" s="420">
        <f>IF(AND(INDEX('Fiche résultats'!W$9:W$68,$AA25,1)&lt;&gt;"",$X25&lt;&gt;0),INDEX('Fiche résultats'!W$9:W$68,$AA25,1),"")</f>
      </c>
      <c r="X25" s="30">
        <f>INDEX('Fiche résultats'!X$9:X$68,$AA25,1)</f>
        <v>0</v>
      </c>
      <c r="Y25" s="29">
        <f>IF(AND(INDEX('Fiche résultats'!Y$9:Y$68,$AA25,1)&lt;&gt;"",$X25&lt;&gt;0),INDEX('Fiche résultats'!Y$9:Y$68,$AA25,1),"")</f>
      </c>
      <c r="Z25" s="25"/>
      <c r="AA25" s="47">
        <f>MATCH(AB25,'Fiche résultats'!AA$9:AA$68,0)</f>
        <v>1</v>
      </c>
      <c r="AB25" s="41">
        <f t="shared" si="0"/>
        <v>1</v>
      </c>
      <c r="AC25" s="26"/>
    </row>
    <row r="26" spans="1:29" ht="15.75">
      <c r="A26" s="230">
        <f>IF(AND(INDEX('Fiche résultats'!A$9:A$68,$AA26,1)&lt;&gt;"",$X26&lt;&gt;0),INDEX('Fiche résultats'!A$9:A$68,$AA26,1),"")</f>
      </c>
      <c r="B26" s="54">
        <f>IF(AND(INDEX('Fiche résultats'!B$9:B$68,$AA26,1)&lt;&gt;"",$X26&lt;&gt;0),INDEX('Fiche résultats'!B$9:B$68,$AA26,1),"")</f>
      </c>
      <c r="C26" s="398">
        <f>IF(AND(INDEX('Fiche résultats'!C$9:C$68,$AA26,1)&lt;&gt;"",$X26&lt;&gt;0),INDEX('Fiche résultats'!C$9:C$68,$AA26,1),"")</f>
      </c>
      <c r="D26" s="399">
        <f>IF(AND(INDEX('Fiche résultats'!D$9:D$68,$AA26,1)&lt;&gt;"",$X26&lt;&gt;0),INDEX('Fiche résultats'!D$9:D$68,$AA26,1),"")</f>
      </c>
      <c r="E26" s="398">
        <f>IF(AND(INDEX('Fiche résultats'!E$9:E$68,$AA26,1)&lt;&gt;"",$X26&lt;&gt;0),INDEX('Fiche résultats'!E$9:E$68,$AA26,1),"")</f>
      </c>
      <c r="F26" s="400">
        <f>IF(AND(INDEX('Fiche résultats'!F$9:F$68,$AA26,1)&lt;&gt;"",$X26&lt;&gt;0),INDEX('Fiche résultats'!F$9:F$68,$AA26,1),"")</f>
      </c>
      <c r="G26" s="399">
        <f>IF(AND(INDEX('Fiche résultats'!G$9:G$68,$AA26,1)&lt;&gt;"",$X26&lt;&gt;0),INDEX('Fiche résultats'!G$9:G$68,$AA26,1),"")</f>
      </c>
      <c r="H26" s="231">
        <f>IF(AND(INDEX('Fiche résultats'!H$9:H$68,$AA26,1)&lt;&gt;"",$X26&lt;&gt;0),INDEX('Fiche résultats'!H$9:H$68,$AA26,1),"")</f>
      </c>
      <c r="I26" s="55">
        <f>IF(AND(INDEX('Fiche résultats'!I$9:I$68,$AA26,1)&lt;&gt;"",$X26&lt;&gt;0),INDEX('Fiche résultats'!I$9:I$68,$AA26,1),"")</f>
      </c>
      <c r="J26" s="226">
        <f>IF(AND(INDEX('Fiche résultats'!J$9:J$68,$AA26,1)&lt;&gt;"",$X26&lt;&gt;0),INDEX('Fiche résultats'!J$9:J$68,$AA26,1),"")</f>
      </c>
      <c r="K26" s="398">
        <f>IF(AND(INDEX('Fiche résultats'!K$9:K$68,$AA26,1)&lt;&gt;"",$X26&lt;&gt;0),INDEX('Fiche résultats'!K$9:K$68,$AA26,1),"")</f>
      </c>
      <c r="L26" s="399">
        <f>IF(AND(INDEX('Fiche résultats'!L$9:L$68,$AA26,1)&lt;&gt;"",$X26&lt;&gt;0),INDEX('Fiche résultats'!L$9:L$68,$AA26,1),"")</f>
      </c>
      <c r="M26" s="226">
        <f>IF(AND(INDEX('Fiche résultats'!M$9:M$68,$AA26,1)&lt;&gt;"",$X26&lt;&gt;0),INDEX('Fiche résultats'!M$9:M$68,$AA26,1),"")</f>
      </c>
      <c r="N26" s="410">
        <f>IF(AND(INDEX('Fiche résultats'!N$9:N$68,$AA26,1)&lt;&gt;"",$X26&lt;&gt;0),INDEX('Fiche résultats'!N$9:N$68,$AA26,1),"")</f>
      </c>
      <c r="O26" s="411">
        <f>IF(AND(INDEX('Fiche résultats'!O$9:O$68,$AA26,1)&lt;&gt;"",$X26&lt;&gt;0),INDEX('Fiche résultats'!O$9:O$68,$AA26,1),"")</f>
      </c>
      <c r="P26" s="232">
        <f>IF(AND(INDEX('Fiche résultats'!P$9:P$68,$AA26,1)&lt;&gt;"",$X26&lt;&gt;0),INDEX('Fiche résultats'!P$9:P$68,$AA26,1),"")</f>
      </c>
      <c r="Q26" s="398">
        <f>IF(AND(INDEX('Fiche résultats'!Q$9:Q$68,$AA26,1)&lt;&gt;"",$X26&lt;&gt;0),INDEX('Fiche résultats'!Q$9:Q$68,$AA26,1),"")</f>
      </c>
      <c r="R26" s="400">
        <f>IF(AND(INDEX('Fiche résultats'!R$9:R$68,$AA26,1)&lt;&gt;"",$X26&lt;&gt;0),INDEX('Fiche résultats'!R$9:R$68,$AA26,1),"")</f>
      </c>
      <c r="S26" s="400">
        <f>IF(AND(INDEX('Fiche résultats'!S$9:S$68,$AA26,1)&lt;&gt;"",$X26&lt;&gt;0),INDEX('Fiche résultats'!S$9:S$68,$AA26,1),"")</f>
      </c>
      <c r="T26" s="400">
        <f>IF(AND(INDEX('Fiche résultats'!T$9:T$68,$AA26,1)&lt;&gt;"",$X26&lt;&gt;0),INDEX('Fiche résultats'!T$9:T$68,$AA26,1),"")</f>
      </c>
      <c r="U26" s="401">
        <f>IF(AND(INDEX('Fiche résultats'!U$9:U$68,$AA26,1)&lt;&gt;"",$X26&lt;&gt;0),INDEX('Fiche résultats'!U$9:U$68,$AA26,1),"")</f>
      </c>
      <c r="V26" s="419">
        <f>IF(AND(INDEX('Fiche résultats'!V$9:V$68,$AA26,1)&lt;&gt;"",$X26&lt;&gt;0),INDEX('Fiche résultats'!V$9:V$68,$AA26,1),"")</f>
      </c>
      <c r="W26" s="420">
        <f>IF(AND(INDEX('Fiche résultats'!W$9:W$68,$AA26,1)&lt;&gt;"",$X26&lt;&gt;0),INDEX('Fiche résultats'!W$9:W$68,$AA26,1),"")</f>
      </c>
      <c r="X26" s="30">
        <f>INDEX('Fiche résultats'!X$9:X$68,$AA26,1)</f>
        <v>0</v>
      </c>
      <c r="Y26" s="29">
        <f>IF(AND(INDEX('Fiche résultats'!Y$9:Y$68,$AA26,1)&lt;&gt;"",$X26&lt;&gt;0),INDEX('Fiche résultats'!Y$9:Y$68,$AA26,1),"")</f>
      </c>
      <c r="Z26" s="25"/>
      <c r="AA26" s="47">
        <f>MATCH(AB26,'Fiche résultats'!AA$9:AA$68,0)</f>
        <v>1</v>
      </c>
      <c r="AB26" s="41">
        <f t="shared" si="0"/>
        <v>1</v>
      </c>
      <c r="AC26" s="26"/>
    </row>
    <row r="27" spans="1:29" ht="15.75">
      <c r="A27" s="230">
        <f>IF(AND(INDEX('Fiche résultats'!A$9:A$68,$AA27,1)&lt;&gt;"",$X27&lt;&gt;0),INDEX('Fiche résultats'!A$9:A$68,$AA27,1),"")</f>
      </c>
      <c r="B27" s="54">
        <f>IF(AND(INDEX('Fiche résultats'!B$9:B$68,$AA27,1)&lt;&gt;"",$X27&lt;&gt;0),INDEX('Fiche résultats'!B$9:B$68,$AA27,1),"")</f>
      </c>
      <c r="C27" s="398">
        <f>IF(AND(INDEX('Fiche résultats'!C$9:C$68,$AA27,1)&lt;&gt;"",$X27&lt;&gt;0),INDEX('Fiche résultats'!C$9:C$68,$AA27,1),"")</f>
      </c>
      <c r="D27" s="399">
        <f>IF(AND(INDEX('Fiche résultats'!D$9:D$68,$AA27,1)&lt;&gt;"",$X27&lt;&gt;0),INDEX('Fiche résultats'!D$9:D$68,$AA27,1),"")</f>
      </c>
      <c r="E27" s="398">
        <f>IF(AND(INDEX('Fiche résultats'!E$9:E$68,$AA27,1)&lt;&gt;"",$X27&lt;&gt;0),INDEX('Fiche résultats'!E$9:E$68,$AA27,1),"")</f>
      </c>
      <c r="F27" s="400">
        <f>IF(AND(INDEX('Fiche résultats'!F$9:F$68,$AA27,1)&lt;&gt;"",$X27&lt;&gt;0),INDEX('Fiche résultats'!F$9:F$68,$AA27,1),"")</f>
      </c>
      <c r="G27" s="399">
        <f>IF(AND(INDEX('Fiche résultats'!G$9:G$68,$AA27,1)&lt;&gt;"",$X27&lt;&gt;0),INDEX('Fiche résultats'!G$9:G$68,$AA27,1),"")</f>
      </c>
      <c r="H27" s="231">
        <f>IF(AND(INDEX('Fiche résultats'!H$9:H$68,$AA27,1)&lt;&gt;"",$X27&lt;&gt;0),INDEX('Fiche résultats'!H$9:H$68,$AA27,1),"")</f>
      </c>
      <c r="I27" s="55">
        <f>IF(AND(INDEX('Fiche résultats'!I$9:I$68,$AA27,1)&lt;&gt;"",$X27&lt;&gt;0),INDEX('Fiche résultats'!I$9:I$68,$AA27,1),"")</f>
      </c>
      <c r="J27" s="226">
        <f>IF(AND(INDEX('Fiche résultats'!J$9:J$68,$AA27,1)&lt;&gt;"",$X27&lt;&gt;0),INDEX('Fiche résultats'!J$9:J$68,$AA27,1),"")</f>
      </c>
      <c r="K27" s="398">
        <f>IF(AND(INDEX('Fiche résultats'!K$9:K$68,$AA27,1)&lt;&gt;"",$X27&lt;&gt;0),INDEX('Fiche résultats'!K$9:K$68,$AA27,1),"")</f>
      </c>
      <c r="L27" s="399">
        <f>IF(AND(INDEX('Fiche résultats'!L$9:L$68,$AA27,1)&lt;&gt;"",$X27&lt;&gt;0),INDEX('Fiche résultats'!L$9:L$68,$AA27,1),"")</f>
      </c>
      <c r="M27" s="226">
        <f>IF(AND(INDEX('Fiche résultats'!M$9:M$68,$AA27,1)&lt;&gt;"",$X27&lt;&gt;0),INDEX('Fiche résultats'!M$9:M$68,$AA27,1),"")</f>
      </c>
      <c r="N27" s="410">
        <f>IF(AND(INDEX('Fiche résultats'!N$9:N$68,$AA27,1)&lt;&gt;"",$X27&lt;&gt;0),INDEX('Fiche résultats'!N$9:N$68,$AA27,1),"")</f>
      </c>
      <c r="O27" s="411">
        <f>IF(AND(INDEX('Fiche résultats'!O$9:O$68,$AA27,1)&lt;&gt;"",$X27&lt;&gt;0),INDEX('Fiche résultats'!O$9:O$68,$AA27,1),"")</f>
      </c>
      <c r="P27" s="232">
        <f>IF(AND(INDEX('Fiche résultats'!P$9:P$68,$AA27,1)&lt;&gt;"",$X27&lt;&gt;0),INDEX('Fiche résultats'!P$9:P$68,$AA27,1),"")</f>
      </c>
      <c r="Q27" s="398">
        <f>IF(AND(INDEX('Fiche résultats'!Q$9:Q$68,$AA27,1)&lt;&gt;"",$X27&lt;&gt;0),INDEX('Fiche résultats'!Q$9:Q$68,$AA27,1),"")</f>
      </c>
      <c r="R27" s="400">
        <f>IF(AND(INDEX('Fiche résultats'!R$9:R$68,$AA27,1)&lt;&gt;"",$X27&lt;&gt;0),INDEX('Fiche résultats'!R$9:R$68,$AA27,1),"")</f>
      </c>
      <c r="S27" s="400">
        <f>IF(AND(INDEX('Fiche résultats'!S$9:S$68,$AA27,1)&lt;&gt;"",$X27&lt;&gt;0),INDEX('Fiche résultats'!S$9:S$68,$AA27,1),"")</f>
      </c>
      <c r="T27" s="400">
        <f>IF(AND(INDEX('Fiche résultats'!T$9:T$68,$AA27,1)&lt;&gt;"",$X27&lt;&gt;0),INDEX('Fiche résultats'!T$9:T$68,$AA27,1),"")</f>
      </c>
      <c r="U27" s="401">
        <f>IF(AND(INDEX('Fiche résultats'!U$9:U$68,$AA27,1)&lt;&gt;"",$X27&lt;&gt;0),INDEX('Fiche résultats'!U$9:U$68,$AA27,1),"")</f>
      </c>
      <c r="V27" s="419">
        <f>IF(AND(INDEX('Fiche résultats'!V$9:V$68,$AA27,1)&lt;&gt;"",$X27&lt;&gt;0),INDEX('Fiche résultats'!V$9:V$68,$AA27,1),"")</f>
      </c>
      <c r="W27" s="420">
        <f>IF(AND(INDEX('Fiche résultats'!W$9:W$68,$AA27,1)&lt;&gt;"",$X27&lt;&gt;0),INDEX('Fiche résultats'!W$9:W$68,$AA27,1),"")</f>
      </c>
      <c r="X27" s="30">
        <f>INDEX('Fiche résultats'!X$9:X$68,$AA27,1)</f>
        <v>0</v>
      </c>
      <c r="Y27" s="29">
        <f>IF(AND(INDEX('Fiche résultats'!Y$9:Y$68,$AA27,1)&lt;&gt;"",$X27&lt;&gt;0),INDEX('Fiche résultats'!Y$9:Y$68,$AA27,1),"")</f>
      </c>
      <c r="Z27" s="25"/>
      <c r="AA27" s="47">
        <f>MATCH(AB27,'Fiche résultats'!AA$9:AA$68,0)</f>
        <v>1</v>
      </c>
      <c r="AB27" s="41">
        <f t="shared" si="0"/>
        <v>1</v>
      </c>
      <c r="AC27" s="26"/>
    </row>
    <row r="28" spans="1:29" ht="15.75">
      <c r="A28" s="230">
        <f>IF(AND(INDEX('Fiche résultats'!A$9:A$68,$AA28,1)&lt;&gt;"",$X28&lt;&gt;0),INDEX('Fiche résultats'!A$9:A$68,$AA28,1),"")</f>
      </c>
      <c r="B28" s="54">
        <f>IF(AND(INDEX('Fiche résultats'!B$9:B$68,$AA28,1)&lt;&gt;"",$X28&lt;&gt;0),INDEX('Fiche résultats'!B$9:B$68,$AA28,1),"")</f>
      </c>
      <c r="C28" s="398">
        <f>IF(AND(INDEX('Fiche résultats'!C$9:C$68,$AA28,1)&lt;&gt;"",$X28&lt;&gt;0),INDEX('Fiche résultats'!C$9:C$68,$AA28,1),"")</f>
      </c>
      <c r="D28" s="399">
        <f>IF(AND(INDEX('Fiche résultats'!D$9:D$68,$AA28,1)&lt;&gt;"",$X28&lt;&gt;0),INDEX('Fiche résultats'!D$9:D$68,$AA28,1),"")</f>
      </c>
      <c r="E28" s="398">
        <f>IF(AND(INDEX('Fiche résultats'!E$9:E$68,$AA28,1)&lt;&gt;"",$X28&lt;&gt;0),INDEX('Fiche résultats'!E$9:E$68,$AA28,1),"")</f>
      </c>
      <c r="F28" s="400">
        <f>IF(AND(INDEX('Fiche résultats'!F$9:F$68,$AA28,1)&lt;&gt;"",$X28&lt;&gt;0),INDEX('Fiche résultats'!F$9:F$68,$AA28,1),"")</f>
      </c>
      <c r="G28" s="399">
        <f>IF(AND(INDEX('Fiche résultats'!G$9:G$68,$AA28,1)&lt;&gt;"",$X28&lt;&gt;0),INDEX('Fiche résultats'!G$9:G$68,$AA28,1),"")</f>
      </c>
      <c r="H28" s="231">
        <f>IF(AND(INDEX('Fiche résultats'!H$9:H$68,$AA28,1)&lt;&gt;"",$X28&lt;&gt;0),INDEX('Fiche résultats'!H$9:H$68,$AA28,1),"")</f>
      </c>
      <c r="I28" s="55">
        <f>IF(AND(INDEX('Fiche résultats'!I$9:I$68,$AA28,1)&lt;&gt;"",$X28&lt;&gt;0),INDEX('Fiche résultats'!I$9:I$68,$AA28,1),"")</f>
      </c>
      <c r="J28" s="226">
        <f>IF(AND(INDEX('Fiche résultats'!J$9:J$68,$AA28,1)&lt;&gt;"",$X28&lt;&gt;0),INDEX('Fiche résultats'!J$9:J$68,$AA28,1),"")</f>
      </c>
      <c r="K28" s="398">
        <f>IF(AND(INDEX('Fiche résultats'!K$9:K$68,$AA28,1)&lt;&gt;"",$X28&lt;&gt;0),INDEX('Fiche résultats'!K$9:K$68,$AA28,1),"")</f>
      </c>
      <c r="L28" s="399">
        <f>IF(AND(INDEX('Fiche résultats'!L$9:L$68,$AA28,1)&lt;&gt;"",$X28&lt;&gt;0),INDEX('Fiche résultats'!L$9:L$68,$AA28,1),"")</f>
      </c>
      <c r="M28" s="226">
        <f>IF(AND(INDEX('Fiche résultats'!M$9:M$68,$AA28,1)&lt;&gt;"",$X28&lt;&gt;0),INDEX('Fiche résultats'!M$9:M$68,$AA28,1),"")</f>
      </c>
      <c r="N28" s="410">
        <f>IF(AND(INDEX('Fiche résultats'!N$9:N$68,$AA28,1)&lt;&gt;"",$X28&lt;&gt;0),INDEX('Fiche résultats'!N$9:N$68,$AA28,1),"")</f>
      </c>
      <c r="O28" s="411">
        <f>IF(AND(INDEX('Fiche résultats'!O$9:O$68,$AA28,1)&lt;&gt;"",$X28&lt;&gt;0),INDEX('Fiche résultats'!O$9:O$68,$AA28,1),"")</f>
      </c>
      <c r="P28" s="232">
        <f>IF(AND(INDEX('Fiche résultats'!P$9:P$68,$AA28,1)&lt;&gt;"",$X28&lt;&gt;0),INDEX('Fiche résultats'!P$9:P$68,$AA28,1),"")</f>
      </c>
      <c r="Q28" s="398">
        <f>IF(AND(INDEX('Fiche résultats'!Q$9:Q$68,$AA28,1)&lt;&gt;"",$X28&lt;&gt;0),INDEX('Fiche résultats'!Q$9:Q$68,$AA28,1),"")</f>
      </c>
      <c r="R28" s="400">
        <f>IF(AND(INDEX('Fiche résultats'!R$9:R$68,$AA28,1)&lt;&gt;"",$X28&lt;&gt;0),INDEX('Fiche résultats'!R$9:R$68,$AA28,1),"")</f>
      </c>
      <c r="S28" s="400">
        <f>IF(AND(INDEX('Fiche résultats'!S$9:S$68,$AA28,1)&lt;&gt;"",$X28&lt;&gt;0),INDEX('Fiche résultats'!S$9:S$68,$AA28,1),"")</f>
      </c>
      <c r="T28" s="400">
        <f>IF(AND(INDEX('Fiche résultats'!T$9:T$68,$AA28,1)&lt;&gt;"",$X28&lt;&gt;0),INDEX('Fiche résultats'!T$9:T$68,$AA28,1),"")</f>
      </c>
      <c r="U28" s="401">
        <f>IF(AND(INDEX('Fiche résultats'!U$9:U$68,$AA28,1)&lt;&gt;"",$X28&lt;&gt;0),INDEX('Fiche résultats'!U$9:U$68,$AA28,1),"")</f>
      </c>
      <c r="V28" s="419">
        <f>IF(AND(INDEX('Fiche résultats'!V$9:V$68,$AA28,1)&lt;&gt;"",$X28&lt;&gt;0),INDEX('Fiche résultats'!V$9:V$68,$AA28,1),"")</f>
      </c>
      <c r="W28" s="420">
        <f>IF(AND(INDEX('Fiche résultats'!W$9:W$68,$AA28,1)&lt;&gt;"",$X28&lt;&gt;0),INDEX('Fiche résultats'!W$9:W$68,$AA28,1),"")</f>
      </c>
      <c r="X28" s="30">
        <f>INDEX('Fiche résultats'!X$9:X$68,$AA28,1)</f>
        <v>0</v>
      </c>
      <c r="Y28" s="29">
        <f>IF(AND(INDEX('Fiche résultats'!Y$9:Y$68,$AA28,1)&lt;&gt;"",$X28&lt;&gt;0),INDEX('Fiche résultats'!Y$9:Y$68,$AA28,1),"")</f>
      </c>
      <c r="Z28" s="25"/>
      <c r="AA28" s="47">
        <f>MATCH(AB28,'Fiche résultats'!AA$9:AA$68,0)</f>
        <v>1</v>
      </c>
      <c r="AB28" s="41">
        <f t="shared" si="0"/>
        <v>1</v>
      </c>
      <c r="AC28" s="26"/>
    </row>
    <row r="29" spans="1:29" ht="15.75">
      <c r="A29" s="230">
        <f>IF(AND(INDEX('Fiche résultats'!A$9:A$68,$AA29,1)&lt;&gt;"",$X29&lt;&gt;0),INDEX('Fiche résultats'!A$9:A$68,$AA29,1),"")</f>
      </c>
      <c r="B29" s="54">
        <f>IF(AND(INDEX('Fiche résultats'!B$9:B$68,$AA29,1)&lt;&gt;"",$X29&lt;&gt;0),INDEX('Fiche résultats'!B$9:B$68,$AA29,1),"")</f>
      </c>
      <c r="C29" s="398">
        <f>IF(AND(INDEX('Fiche résultats'!C$9:C$68,$AA29,1)&lt;&gt;"",$X29&lt;&gt;0),INDEX('Fiche résultats'!C$9:C$68,$AA29,1),"")</f>
      </c>
      <c r="D29" s="399">
        <f>IF(AND(INDEX('Fiche résultats'!D$9:D$68,$AA29,1)&lt;&gt;"",$X29&lt;&gt;0),INDEX('Fiche résultats'!D$9:D$68,$AA29,1),"")</f>
      </c>
      <c r="E29" s="398">
        <f>IF(AND(INDEX('Fiche résultats'!E$9:E$68,$AA29,1)&lt;&gt;"",$X29&lt;&gt;0),INDEX('Fiche résultats'!E$9:E$68,$AA29,1),"")</f>
      </c>
      <c r="F29" s="400">
        <f>IF(AND(INDEX('Fiche résultats'!F$9:F$68,$AA29,1)&lt;&gt;"",$X29&lt;&gt;0),INDEX('Fiche résultats'!F$9:F$68,$AA29,1),"")</f>
      </c>
      <c r="G29" s="399">
        <f>IF(AND(INDEX('Fiche résultats'!G$9:G$68,$AA29,1)&lt;&gt;"",$X29&lt;&gt;0),INDEX('Fiche résultats'!G$9:G$68,$AA29,1),"")</f>
      </c>
      <c r="H29" s="231">
        <f>IF(AND(INDEX('Fiche résultats'!H$9:H$68,$AA29,1)&lt;&gt;"",$X29&lt;&gt;0),INDEX('Fiche résultats'!H$9:H$68,$AA29,1),"")</f>
      </c>
      <c r="I29" s="55">
        <f>IF(AND(INDEX('Fiche résultats'!I$9:I$68,$AA29,1)&lt;&gt;"",$X29&lt;&gt;0),INDEX('Fiche résultats'!I$9:I$68,$AA29,1),"")</f>
      </c>
      <c r="J29" s="226">
        <f>IF(AND(INDEX('Fiche résultats'!J$9:J$68,$AA29,1)&lt;&gt;"",$X29&lt;&gt;0),INDEX('Fiche résultats'!J$9:J$68,$AA29,1),"")</f>
      </c>
      <c r="K29" s="398">
        <f>IF(AND(INDEX('Fiche résultats'!K$9:K$68,$AA29,1)&lt;&gt;"",$X29&lt;&gt;0),INDEX('Fiche résultats'!K$9:K$68,$AA29,1),"")</f>
      </c>
      <c r="L29" s="399">
        <f>IF(AND(INDEX('Fiche résultats'!L$9:L$68,$AA29,1)&lt;&gt;"",$X29&lt;&gt;0),INDEX('Fiche résultats'!L$9:L$68,$AA29,1),"")</f>
      </c>
      <c r="M29" s="226">
        <f>IF(AND(INDEX('Fiche résultats'!M$9:M$68,$AA29,1)&lt;&gt;"",$X29&lt;&gt;0),INDEX('Fiche résultats'!M$9:M$68,$AA29,1),"")</f>
      </c>
      <c r="N29" s="410">
        <f>IF(AND(INDEX('Fiche résultats'!N$9:N$68,$AA29,1)&lt;&gt;"",$X29&lt;&gt;0),INDEX('Fiche résultats'!N$9:N$68,$AA29,1),"")</f>
      </c>
      <c r="O29" s="411">
        <f>IF(AND(INDEX('Fiche résultats'!O$9:O$68,$AA29,1)&lt;&gt;"",$X29&lt;&gt;0),INDEX('Fiche résultats'!O$9:O$68,$AA29,1),"")</f>
      </c>
      <c r="P29" s="232">
        <f>IF(AND(INDEX('Fiche résultats'!P$9:P$68,$AA29,1)&lt;&gt;"",$X29&lt;&gt;0),INDEX('Fiche résultats'!P$9:P$68,$AA29,1),"")</f>
      </c>
      <c r="Q29" s="398">
        <f>IF(AND(INDEX('Fiche résultats'!Q$9:Q$68,$AA29,1)&lt;&gt;"",$X29&lt;&gt;0),INDEX('Fiche résultats'!Q$9:Q$68,$AA29,1),"")</f>
      </c>
      <c r="R29" s="400">
        <f>IF(AND(INDEX('Fiche résultats'!R$9:R$68,$AA29,1)&lt;&gt;"",$X29&lt;&gt;0),INDEX('Fiche résultats'!R$9:R$68,$AA29,1),"")</f>
      </c>
      <c r="S29" s="400">
        <f>IF(AND(INDEX('Fiche résultats'!S$9:S$68,$AA29,1)&lt;&gt;"",$X29&lt;&gt;0),INDEX('Fiche résultats'!S$9:S$68,$AA29,1),"")</f>
      </c>
      <c r="T29" s="400">
        <f>IF(AND(INDEX('Fiche résultats'!T$9:T$68,$AA29,1)&lt;&gt;"",$X29&lt;&gt;0),INDEX('Fiche résultats'!T$9:T$68,$AA29,1),"")</f>
      </c>
      <c r="U29" s="401">
        <f>IF(AND(INDEX('Fiche résultats'!U$9:U$68,$AA29,1)&lt;&gt;"",$X29&lt;&gt;0),INDEX('Fiche résultats'!U$9:U$68,$AA29,1),"")</f>
      </c>
      <c r="V29" s="419">
        <f>IF(AND(INDEX('Fiche résultats'!V$9:V$68,$AA29,1)&lt;&gt;"",$X29&lt;&gt;0),INDEX('Fiche résultats'!V$9:V$68,$AA29,1),"")</f>
      </c>
      <c r="W29" s="420">
        <f>IF(AND(INDEX('Fiche résultats'!W$9:W$68,$AA29,1)&lt;&gt;"",$X29&lt;&gt;0),INDEX('Fiche résultats'!W$9:W$68,$AA29,1),"")</f>
      </c>
      <c r="X29" s="30">
        <f>INDEX('Fiche résultats'!X$9:X$68,$AA29,1)</f>
        <v>0</v>
      </c>
      <c r="Y29" s="29">
        <f>IF(AND(INDEX('Fiche résultats'!Y$9:Y$68,$AA29,1)&lt;&gt;"",$X29&lt;&gt;0),INDEX('Fiche résultats'!Y$9:Y$68,$AA29,1),"")</f>
      </c>
      <c r="Z29" s="25"/>
      <c r="AA29" s="47">
        <f>MATCH(AB29,'Fiche résultats'!AA$9:AA$68,0)</f>
        <v>1</v>
      </c>
      <c r="AB29" s="41">
        <f t="shared" si="0"/>
        <v>1</v>
      </c>
      <c r="AC29" s="26"/>
    </row>
    <row r="30" spans="1:29" ht="15.75">
      <c r="A30" s="230">
        <f>IF(AND(INDEX('Fiche résultats'!A$9:A$68,$AA30,1)&lt;&gt;"",$X30&lt;&gt;0),INDEX('Fiche résultats'!A$9:A$68,$AA30,1),"")</f>
      </c>
      <c r="B30" s="54">
        <f>IF(AND(INDEX('Fiche résultats'!B$9:B$68,$AA30,1)&lt;&gt;"",$X30&lt;&gt;0),INDEX('Fiche résultats'!B$9:B$68,$AA30,1),"")</f>
      </c>
      <c r="C30" s="398">
        <f>IF(AND(INDEX('Fiche résultats'!C$9:C$68,$AA30,1)&lt;&gt;"",$X30&lt;&gt;0),INDEX('Fiche résultats'!C$9:C$68,$AA30,1),"")</f>
      </c>
      <c r="D30" s="399">
        <f>IF(AND(INDEX('Fiche résultats'!D$9:D$68,$AA30,1)&lt;&gt;"",$X30&lt;&gt;0),INDEX('Fiche résultats'!D$9:D$68,$AA30,1),"")</f>
      </c>
      <c r="E30" s="398">
        <f>IF(AND(INDEX('Fiche résultats'!E$9:E$68,$AA30,1)&lt;&gt;"",$X30&lt;&gt;0),INDEX('Fiche résultats'!E$9:E$68,$AA30,1),"")</f>
      </c>
      <c r="F30" s="400">
        <f>IF(AND(INDEX('Fiche résultats'!F$9:F$68,$AA30,1)&lt;&gt;"",$X30&lt;&gt;0),INDEX('Fiche résultats'!F$9:F$68,$AA30,1),"")</f>
      </c>
      <c r="G30" s="399">
        <f>IF(AND(INDEX('Fiche résultats'!G$9:G$68,$AA30,1)&lt;&gt;"",$X30&lt;&gt;0),INDEX('Fiche résultats'!G$9:G$68,$AA30,1),"")</f>
      </c>
      <c r="H30" s="231">
        <f>IF(AND(INDEX('Fiche résultats'!H$9:H$68,$AA30,1)&lt;&gt;"",$X30&lt;&gt;0),INDEX('Fiche résultats'!H$9:H$68,$AA30,1),"")</f>
      </c>
      <c r="I30" s="55">
        <f>IF(AND(INDEX('Fiche résultats'!I$9:I$68,$AA30,1)&lt;&gt;"",$X30&lt;&gt;0),INDEX('Fiche résultats'!I$9:I$68,$AA30,1),"")</f>
      </c>
      <c r="J30" s="226">
        <f>IF(AND(INDEX('Fiche résultats'!J$9:J$68,$AA30,1)&lt;&gt;"",$X30&lt;&gt;0),INDEX('Fiche résultats'!J$9:J$68,$AA30,1),"")</f>
      </c>
      <c r="K30" s="398">
        <f>IF(AND(INDEX('Fiche résultats'!K$9:K$68,$AA30,1)&lt;&gt;"",$X30&lt;&gt;0),INDEX('Fiche résultats'!K$9:K$68,$AA30,1),"")</f>
      </c>
      <c r="L30" s="399">
        <f>IF(AND(INDEX('Fiche résultats'!L$9:L$68,$AA30,1)&lt;&gt;"",$X30&lt;&gt;0),INDEX('Fiche résultats'!L$9:L$68,$AA30,1),"")</f>
      </c>
      <c r="M30" s="226">
        <f>IF(AND(INDEX('Fiche résultats'!M$9:M$68,$AA30,1)&lt;&gt;"",$X30&lt;&gt;0),INDEX('Fiche résultats'!M$9:M$68,$AA30,1),"")</f>
      </c>
      <c r="N30" s="410">
        <f>IF(AND(INDEX('Fiche résultats'!N$9:N$68,$AA30,1)&lt;&gt;"",$X30&lt;&gt;0),INDEX('Fiche résultats'!N$9:N$68,$AA30,1),"")</f>
      </c>
      <c r="O30" s="411">
        <f>IF(AND(INDEX('Fiche résultats'!O$9:O$68,$AA30,1)&lt;&gt;"",$X30&lt;&gt;0),INDEX('Fiche résultats'!O$9:O$68,$AA30,1),"")</f>
      </c>
      <c r="P30" s="232">
        <f>IF(AND(INDEX('Fiche résultats'!P$9:P$68,$AA30,1)&lt;&gt;"",$X30&lt;&gt;0),INDEX('Fiche résultats'!P$9:P$68,$AA30,1),"")</f>
      </c>
      <c r="Q30" s="398">
        <f>IF(AND(INDEX('Fiche résultats'!Q$9:Q$68,$AA30,1)&lt;&gt;"",$X30&lt;&gt;0),INDEX('Fiche résultats'!Q$9:Q$68,$AA30,1),"")</f>
      </c>
      <c r="R30" s="400">
        <f>IF(AND(INDEX('Fiche résultats'!R$9:R$68,$AA30,1)&lt;&gt;"",$X30&lt;&gt;0),INDEX('Fiche résultats'!R$9:R$68,$AA30,1),"")</f>
      </c>
      <c r="S30" s="400">
        <f>IF(AND(INDEX('Fiche résultats'!S$9:S$68,$AA30,1)&lt;&gt;"",$X30&lt;&gt;0),INDEX('Fiche résultats'!S$9:S$68,$AA30,1),"")</f>
      </c>
      <c r="T30" s="400">
        <f>IF(AND(INDEX('Fiche résultats'!T$9:T$68,$AA30,1)&lt;&gt;"",$X30&lt;&gt;0),INDEX('Fiche résultats'!T$9:T$68,$AA30,1),"")</f>
      </c>
      <c r="U30" s="401">
        <f>IF(AND(INDEX('Fiche résultats'!U$9:U$68,$AA30,1)&lt;&gt;"",$X30&lt;&gt;0),INDEX('Fiche résultats'!U$9:U$68,$AA30,1),"")</f>
      </c>
      <c r="V30" s="419">
        <f>IF(AND(INDEX('Fiche résultats'!V$9:V$68,$AA30,1)&lt;&gt;"",$X30&lt;&gt;0),INDEX('Fiche résultats'!V$9:V$68,$AA30,1),"")</f>
      </c>
      <c r="W30" s="420">
        <f>IF(AND(INDEX('Fiche résultats'!W$9:W$68,$AA30,1)&lt;&gt;"",$X30&lt;&gt;0),INDEX('Fiche résultats'!W$9:W$68,$AA30,1),"")</f>
      </c>
      <c r="X30" s="30">
        <f>INDEX('Fiche résultats'!X$9:X$68,$AA30,1)</f>
        <v>0</v>
      </c>
      <c r="Y30" s="29">
        <f>IF(AND(INDEX('Fiche résultats'!Y$9:Y$68,$AA30,1)&lt;&gt;"",$X30&lt;&gt;0),INDEX('Fiche résultats'!Y$9:Y$68,$AA30,1),"")</f>
      </c>
      <c r="Z30" s="25"/>
      <c r="AA30" s="47">
        <f>MATCH(AB30,'Fiche résultats'!AA$9:AA$68,0)</f>
        <v>1</v>
      </c>
      <c r="AB30" s="41">
        <f t="shared" si="0"/>
        <v>1</v>
      </c>
      <c r="AC30" s="26"/>
    </row>
    <row r="31" spans="1:29" ht="15.75">
      <c r="A31" s="230">
        <f>IF(AND(INDEX('Fiche résultats'!A$9:A$68,$AA31,1)&lt;&gt;"",$X31&lt;&gt;0),INDEX('Fiche résultats'!A$9:A$68,$AA31,1),"")</f>
      </c>
      <c r="B31" s="54">
        <f>IF(AND(INDEX('Fiche résultats'!B$9:B$68,$AA31,1)&lt;&gt;"",$X31&lt;&gt;0),INDEX('Fiche résultats'!B$9:B$68,$AA31,1),"")</f>
      </c>
      <c r="C31" s="398">
        <f>IF(AND(INDEX('Fiche résultats'!C$9:C$68,$AA31,1)&lt;&gt;"",$X31&lt;&gt;0),INDEX('Fiche résultats'!C$9:C$68,$AA31,1),"")</f>
      </c>
      <c r="D31" s="399">
        <f>IF(AND(INDEX('Fiche résultats'!D$9:D$68,$AA31,1)&lt;&gt;"",$X31&lt;&gt;0),INDEX('Fiche résultats'!D$9:D$68,$AA31,1),"")</f>
      </c>
      <c r="E31" s="398">
        <f>IF(AND(INDEX('Fiche résultats'!E$9:E$68,$AA31,1)&lt;&gt;"",$X31&lt;&gt;0),INDEX('Fiche résultats'!E$9:E$68,$AA31,1),"")</f>
      </c>
      <c r="F31" s="400">
        <f>IF(AND(INDEX('Fiche résultats'!F$9:F$68,$AA31,1)&lt;&gt;"",$X31&lt;&gt;0),INDEX('Fiche résultats'!F$9:F$68,$AA31,1),"")</f>
      </c>
      <c r="G31" s="399">
        <f>IF(AND(INDEX('Fiche résultats'!G$9:G$68,$AA31,1)&lt;&gt;"",$X31&lt;&gt;0),INDEX('Fiche résultats'!G$9:G$68,$AA31,1),"")</f>
      </c>
      <c r="H31" s="231">
        <f>IF(AND(INDEX('Fiche résultats'!H$9:H$68,$AA31,1)&lt;&gt;"",$X31&lt;&gt;0),INDEX('Fiche résultats'!H$9:H$68,$AA31,1),"")</f>
      </c>
      <c r="I31" s="55">
        <f>IF(AND(INDEX('Fiche résultats'!I$9:I$68,$AA31,1)&lt;&gt;"",$X31&lt;&gt;0),INDEX('Fiche résultats'!I$9:I$68,$AA31,1),"")</f>
      </c>
      <c r="J31" s="226">
        <f>IF(AND(INDEX('Fiche résultats'!J$9:J$68,$AA31,1)&lt;&gt;"",$X31&lt;&gt;0),INDEX('Fiche résultats'!J$9:J$68,$AA31,1),"")</f>
      </c>
      <c r="K31" s="398">
        <f>IF(AND(INDEX('Fiche résultats'!K$9:K$68,$AA31,1)&lt;&gt;"",$X31&lt;&gt;0),INDEX('Fiche résultats'!K$9:K$68,$AA31,1),"")</f>
      </c>
      <c r="L31" s="399">
        <f>IF(AND(INDEX('Fiche résultats'!L$9:L$68,$AA31,1)&lt;&gt;"",$X31&lt;&gt;0),INDEX('Fiche résultats'!L$9:L$68,$AA31,1),"")</f>
      </c>
      <c r="M31" s="226">
        <f>IF(AND(INDEX('Fiche résultats'!M$9:M$68,$AA31,1)&lt;&gt;"",$X31&lt;&gt;0),INDEX('Fiche résultats'!M$9:M$68,$AA31,1),"")</f>
      </c>
      <c r="N31" s="410">
        <f>IF(AND(INDEX('Fiche résultats'!N$9:N$68,$AA31,1)&lt;&gt;"",$X31&lt;&gt;0),INDEX('Fiche résultats'!N$9:N$68,$AA31,1),"")</f>
      </c>
      <c r="O31" s="411">
        <f>IF(AND(INDEX('Fiche résultats'!O$9:O$68,$AA31,1)&lt;&gt;"",$X31&lt;&gt;0),INDEX('Fiche résultats'!O$9:O$68,$AA31,1),"")</f>
      </c>
      <c r="P31" s="232">
        <f>IF(AND(INDEX('Fiche résultats'!P$9:P$68,$AA31,1)&lt;&gt;"",$X31&lt;&gt;0),INDEX('Fiche résultats'!P$9:P$68,$AA31,1),"")</f>
      </c>
      <c r="Q31" s="398">
        <f>IF(AND(INDEX('Fiche résultats'!Q$9:Q$68,$AA31,1)&lt;&gt;"",$X31&lt;&gt;0),INDEX('Fiche résultats'!Q$9:Q$68,$AA31,1),"")</f>
      </c>
      <c r="R31" s="400">
        <f>IF(AND(INDEX('Fiche résultats'!R$9:R$68,$AA31,1)&lt;&gt;"",$X31&lt;&gt;0),INDEX('Fiche résultats'!R$9:R$68,$AA31,1),"")</f>
      </c>
      <c r="S31" s="400">
        <f>IF(AND(INDEX('Fiche résultats'!S$9:S$68,$AA31,1)&lt;&gt;"",$X31&lt;&gt;0),INDEX('Fiche résultats'!S$9:S$68,$AA31,1),"")</f>
      </c>
      <c r="T31" s="400">
        <f>IF(AND(INDEX('Fiche résultats'!T$9:T$68,$AA31,1)&lt;&gt;"",$X31&lt;&gt;0),INDEX('Fiche résultats'!T$9:T$68,$AA31,1),"")</f>
      </c>
      <c r="U31" s="401">
        <f>IF(AND(INDEX('Fiche résultats'!U$9:U$68,$AA31,1)&lt;&gt;"",$X31&lt;&gt;0),INDEX('Fiche résultats'!U$9:U$68,$AA31,1),"")</f>
      </c>
      <c r="V31" s="419">
        <f>IF(AND(INDEX('Fiche résultats'!V$9:V$68,$AA31,1)&lt;&gt;"",$X31&lt;&gt;0),INDEX('Fiche résultats'!V$9:V$68,$AA31,1),"")</f>
      </c>
      <c r="W31" s="420">
        <f>IF(AND(INDEX('Fiche résultats'!W$9:W$68,$AA31,1)&lt;&gt;"",$X31&lt;&gt;0),INDEX('Fiche résultats'!W$9:W$68,$AA31,1),"")</f>
      </c>
      <c r="X31" s="30">
        <f>INDEX('Fiche résultats'!X$9:X$68,$AA31,1)</f>
        <v>0</v>
      </c>
      <c r="Y31" s="29">
        <f>IF(AND(INDEX('Fiche résultats'!Y$9:Y$68,$AA31,1)&lt;&gt;"",$X31&lt;&gt;0),INDEX('Fiche résultats'!Y$9:Y$68,$AA31,1),"")</f>
      </c>
      <c r="Z31" s="25"/>
      <c r="AA31" s="47">
        <f>MATCH(AB31,'Fiche résultats'!AA$9:AA$68,0)</f>
        <v>1</v>
      </c>
      <c r="AB31" s="41">
        <f t="shared" si="0"/>
        <v>1</v>
      </c>
      <c r="AC31" s="26"/>
    </row>
    <row r="32" spans="1:29" ht="15.75">
      <c r="A32" s="230">
        <f>IF(AND(INDEX('Fiche résultats'!A$9:A$68,$AA32,1)&lt;&gt;"",$X32&lt;&gt;0),INDEX('Fiche résultats'!A$9:A$68,$AA32,1),"")</f>
      </c>
      <c r="B32" s="54">
        <f>IF(AND(INDEX('Fiche résultats'!B$9:B$68,$AA32,1)&lt;&gt;"",$X32&lt;&gt;0),INDEX('Fiche résultats'!B$9:B$68,$AA32,1),"")</f>
      </c>
      <c r="C32" s="398">
        <f>IF(AND(INDEX('Fiche résultats'!C$9:C$68,$AA32,1)&lt;&gt;"",$X32&lt;&gt;0),INDEX('Fiche résultats'!C$9:C$68,$AA32,1),"")</f>
      </c>
      <c r="D32" s="399">
        <f>IF(AND(INDEX('Fiche résultats'!D$9:D$68,$AA32,1)&lt;&gt;"",$X32&lt;&gt;0),INDEX('Fiche résultats'!D$9:D$68,$AA32,1),"")</f>
      </c>
      <c r="E32" s="398">
        <f>IF(AND(INDEX('Fiche résultats'!E$9:E$68,$AA32,1)&lt;&gt;"",$X32&lt;&gt;0),INDEX('Fiche résultats'!E$9:E$68,$AA32,1),"")</f>
      </c>
      <c r="F32" s="400">
        <f>IF(AND(INDEX('Fiche résultats'!F$9:F$68,$AA32,1)&lt;&gt;"",$X32&lt;&gt;0),INDEX('Fiche résultats'!F$9:F$68,$AA32,1),"")</f>
      </c>
      <c r="G32" s="399">
        <f>IF(AND(INDEX('Fiche résultats'!G$9:G$68,$AA32,1)&lt;&gt;"",$X32&lt;&gt;0),INDEX('Fiche résultats'!G$9:G$68,$AA32,1),"")</f>
      </c>
      <c r="H32" s="231">
        <f>IF(AND(INDEX('Fiche résultats'!H$9:H$68,$AA32,1)&lt;&gt;"",$X32&lt;&gt;0),INDEX('Fiche résultats'!H$9:H$68,$AA32,1),"")</f>
      </c>
      <c r="I32" s="55">
        <f>IF(AND(INDEX('Fiche résultats'!I$9:I$68,$AA32,1)&lt;&gt;"",$X32&lt;&gt;0),INDEX('Fiche résultats'!I$9:I$68,$AA32,1),"")</f>
      </c>
      <c r="J32" s="226">
        <f>IF(AND(INDEX('Fiche résultats'!J$9:J$68,$AA32,1)&lt;&gt;"",$X32&lt;&gt;0),INDEX('Fiche résultats'!J$9:J$68,$AA32,1),"")</f>
      </c>
      <c r="K32" s="398">
        <f>IF(AND(INDEX('Fiche résultats'!K$9:K$68,$AA32,1)&lt;&gt;"",$X32&lt;&gt;0),INDEX('Fiche résultats'!K$9:K$68,$AA32,1),"")</f>
      </c>
      <c r="L32" s="399">
        <f>IF(AND(INDEX('Fiche résultats'!L$9:L$68,$AA32,1)&lt;&gt;"",$X32&lt;&gt;0),INDEX('Fiche résultats'!L$9:L$68,$AA32,1),"")</f>
      </c>
      <c r="M32" s="226">
        <f>IF(AND(INDEX('Fiche résultats'!M$9:M$68,$AA32,1)&lt;&gt;"",$X32&lt;&gt;0),INDEX('Fiche résultats'!M$9:M$68,$AA32,1),"")</f>
      </c>
      <c r="N32" s="410">
        <f>IF(AND(INDEX('Fiche résultats'!N$9:N$68,$AA32,1)&lt;&gt;"",$X32&lt;&gt;0),INDEX('Fiche résultats'!N$9:N$68,$AA32,1),"")</f>
      </c>
      <c r="O32" s="411">
        <f>IF(AND(INDEX('Fiche résultats'!O$9:O$68,$AA32,1)&lt;&gt;"",$X32&lt;&gt;0),INDEX('Fiche résultats'!O$9:O$68,$AA32,1),"")</f>
      </c>
      <c r="P32" s="232">
        <f>IF(AND(INDEX('Fiche résultats'!P$9:P$68,$AA32,1)&lt;&gt;"",$X32&lt;&gt;0),INDEX('Fiche résultats'!P$9:P$68,$AA32,1),"")</f>
      </c>
      <c r="Q32" s="398">
        <f>IF(AND(INDEX('Fiche résultats'!Q$9:Q$68,$AA32,1)&lt;&gt;"",$X32&lt;&gt;0),INDEX('Fiche résultats'!Q$9:Q$68,$AA32,1),"")</f>
      </c>
      <c r="R32" s="400">
        <f>IF(AND(INDEX('Fiche résultats'!R$9:R$68,$AA32,1)&lt;&gt;"",$X32&lt;&gt;0),INDEX('Fiche résultats'!R$9:R$68,$AA32,1),"")</f>
      </c>
      <c r="S32" s="400">
        <f>IF(AND(INDEX('Fiche résultats'!S$9:S$68,$AA32,1)&lt;&gt;"",$X32&lt;&gt;0),INDEX('Fiche résultats'!S$9:S$68,$AA32,1),"")</f>
      </c>
      <c r="T32" s="400">
        <f>IF(AND(INDEX('Fiche résultats'!T$9:T$68,$AA32,1)&lt;&gt;"",$X32&lt;&gt;0),INDEX('Fiche résultats'!T$9:T$68,$AA32,1),"")</f>
      </c>
      <c r="U32" s="401">
        <f>IF(AND(INDEX('Fiche résultats'!U$9:U$68,$AA32,1)&lt;&gt;"",$X32&lt;&gt;0),INDEX('Fiche résultats'!U$9:U$68,$AA32,1),"")</f>
      </c>
      <c r="V32" s="419">
        <f>IF(AND(INDEX('Fiche résultats'!V$9:V$68,$AA32,1)&lt;&gt;"",$X32&lt;&gt;0),INDEX('Fiche résultats'!V$9:V$68,$AA32,1),"")</f>
      </c>
      <c r="W32" s="420">
        <f>IF(AND(INDEX('Fiche résultats'!W$9:W$68,$AA32,1)&lt;&gt;"",$X32&lt;&gt;0),INDEX('Fiche résultats'!W$9:W$68,$AA32,1),"")</f>
      </c>
      <c r="X32" s="30">
        <f>INDEX('Fiche résultats'!X$9:X$68,$AA32,1)</f>
        <v>0</v>
      </c>
      <c r="Y32" s="29">
        <f>IF(AND(INDEX('Fiche résultats'!Y$9:Y$68,$AA32,1)&lt;&gt;"",$X32&lt;&gt;0),INDEX('Fiche résultats'!Y$9:Y$68,$AA32,1),"")</f>
      </c>
      <c r="Z32" s="25"/>
      <c r="AA32" s="47">
        <f>MATCH(AB32,'Fiche résultats'!AA$9:AA$68,0)</f>
        <v>1</v>
      </c>
      <c r="AB32" s="41">
        <f t="shared" si="0"/>
        <v>1</v>
      </c>
      <c r="AC32" s="26"/>
    </row>
    <row r="33" spans="1:29" ht="15.75">
      <c r="A33" s="230">
        <f>IF(AND(INDEX('Fiche résultats'!A$9:A$68,$AA33,1)&lt;&gt;"",$X33&lt;&gt;0),INDEX('Fiche résultats'!A$9:A$68,$AA33,1),"")</f>
      </c>
      <c r="B33" s="54">
        <f>IF(AND(INDEX('Fiche résultats'!B$9:B$68,$AA33,1)&lt;&gt;"",$X33&lt;&gt;0),INDEX('Fiche résultats'!B$9:B$68,$AA33,1),"")</f>
      </c>
      <c r="C33" s="398">
        <f>IF(AND(INDEX('Fiche résultats'!C$9:C$68,$AA33,1)&lt;&gt;"",$X33&lt;&gt;0),INDEX('Fiche résultats'!C$9:C$68,$AA33,1),"")</f>
      </c>
      <c r="D33" s="399">
        <f>IF(AND(INDEX('Fiche résultats'!D$9:D$68,$AA33,1)&lt;&gt;"",$X33&lt;&gt;0),INDEX('Fiche résultats'!D$9:D$68,$AA33,1),"")</f>
      </c>
      <c r="E33" s="398">
        <f>IF(AND(INDEX('Fiche résultats'!E$9:E$68,$AA33,1)&lt;&gt;"",$X33&lt;&gt;0),INDEX('Fiche résultats'!E$9:E$68,$AA33,1),"")</f>
      </c>
      <c r="F33" s="400">
        <f>IF(AND(INDEX('Fiche résultats'!F$9:F$68,$AA33,1)&lt;&gt;"",$X33&lt;&gt;0),INDEX('Fiche résultats'!F$9:F$68,$AA33,1),"")</f>
      </c>
      <c r="G33" s="399">
        <f>IF(AND(INDEX('Fiche résultats'!G$9:G$68,$AA33,1)&lt;&gt;"",$X33&lt;&gt;0),INDEX('Fiche résultats'!G$9:G$68,$AA33,1),"")</f>
      </c>
      <c r="H33" s="231">
        <f>IF(AND(INDEX('Fiche résultats'!H$9:H$68,$AA33,1)&lt;&gt;"",$X33&lt;&gt;0),INDEX('Fiche résultats'!H$9:H$68,$AA33,1),"")</f>
      </c>
      <c r="I33" s="55">
        <f>IF(AND(INDEX('Fiche résultats'!I$9:I$68,$AA33,1)&lt;&gt;"",$X33&lt;&gt;0),INDEX('Fiche résultats'!I$9:I$68,$AA33,1),"")</f>
      </c>
      <c r="J33" s="226">
        <f>IF(AND(INDEX('Fiche résultats'!J$9:J$68,$AA33,1)&lt;&gt;"",$X33&lt;&gt;0),INDEX('Fiche résultats'!J$9:J$68,$AA33,1),"")</f>
      </c>
      <c r="K33" s="398">
        <f>IF(AND(INDEX('Fiche résultats'!K$9:K$68,$AA33,1)&lt;&gt;"",$X33&lt;&gt;0),INDEX('Fiche résultats'!K$9:K$68,$AA33,1),"")</f>
      </c>
      <c r="L33" s="399">
        <f>IF(AND(INDEX('Fiche résultats'!L$9:L$68,$AA33,1)&lt;&gt;"",$X33&lt;&gt;0),INDEX('Fiche résultats'!L$9:L$68,$AA33,1),"")</f>
      </c>
      <c r="M33" s="226">
        <f>IF(AND(INDEX('Fiche résultats'!M$9:M$68,$AA33,1)&lt;&gt;"",$X33&lt;&gt;0),INDEX('Fiche résultats'!M$9:M$68,$AA33,1),"")</f>
      </c>
      <c r="N33" s="410">
        <f>IF(AND(INDEX('Fiche résultats'!N$9:N$68,$AA33,1)&lt;&gt;"",$X33&lt;&gt;0),INDEX('Fiche résultats'!N$9:N$68,$AA33,1),"")</f>
      </c>
      <c r="O33" s="411">
        <f>IF(AND(INDEX('Fiche résultats'!O$9:O$68,$AA33,1)&lt;&gt;"",$X33&lt;&gt;0),INDEX('Fiche résultats'!O$9:O$68,$AA33,1),"")</f>
      </c>
      <c r="P33" s="232">
        <f>IF(AND(INDEX('Fiche résultats'!P$9:P$68,$AA33,1)&lt;&gt;"",$X33&lt;&gt;0),INDEX('Fiche résultats'!P$9:P$68,$AA33,1),"")</f>
      </c>
      <c r="Q33" s="398">
        <f>IF(AND(INDEX('Fiche résultats'!Q$9:Q$68,$AA33,1)&lt;&gt;"",$X33&lt;&gt;0),INDEX('Fiche résultats'!Q$9:Q$68,$AA33,1),"")</f>
      </c>
      <c r="R33" s="400">
        <f>IF(AND(INDEX('Fiche résultats'!R$9:R$68,$AA33,1)&lt;&gt;"",$X33&lt;&gt;0),INDEX('Fiche résultats'!R$9:R$68,$AA33,1),"")</f>
      </c>
      <c r="S33" s="400">
        <f>IF(AND(INDEX('Fiche résultats'!S$9:S$68,$AA33,1)&lt;&gt;"",$X33&lt;&gt;0),INDEX('Fiche résultats'!S$9:S$68,$AA33,1),"")</f>
      </c>
      <c r="T33" s="400">
        <f>IF(AND(INDEX('Fiche résultats'!T$9:T$68,$AA33,1)&lt;&gt;"",$X33&lt;&gt;0),INDEX('Fiche résultats'!T$9:T$68,$AA33,1),"")</f>
      </c>
      <c r="U33" s="401">
        <f>IF(AND(INDEX('Fiche résultats'!U$9:U$68,$AA33,1)&lt;&gt;"",$X33&lt;&gt;0),INDEX('Fiche résultats'!U$9:U$68,$AA33,1),"")</f>
      </c>
      <c r="V33" s="419">
        <f>IF(AND(INDEX('Fiche résultats'!V$9:V$68,$AA33,1)&lt;&gt;"",$X33&lt;&gt;0),INDEX('Fiche résultats'!V$9:V$68,$AA33,1),"")</f>
      </c>
      <c r="W33" s="420">
        <f>IF(AND(INDEX('Fiche résultats'!W$9:W$68,$AA33,1)&lt;&gt;"",$X33&lt;&gt;0),INDEX('Fiche résultats'!W$9:W$68,$AA33,1),"")</f>
      </c>
      <c r="X33" s="30">
        <f>INDEX('Fiche résultats'!X$9:X$68,$AA33,1)</f>
        <v>0</v>
      </c>
      <c r="Y33" s="29">
        <f>IF(AND(INDEX('Fiche résultats'!Y$9:Y$68,$AA33,1)&lt;&gt;"",$X33&lt;&gt;0),INDEX('Fiche résultats'!Y$9:Y$68,$AA33,1),"")</f>
      </c>
      <c r="Z33" s="25"/>
      <c r="AA33" s="47">
        <f>MATCH(AB33,'Fiche résultats'!AA$9:AA$68,0)</f>
        <v>1</v>
      </c>
      <c r="AB33" s="41">
        <f t="shared" si="0"/>
        <v>1</v>
      </c>
      <c r="AC33" s="26"/>
    </row>
    <row r="34" spans="1:29" ht="15.75">
      <c r="A34" s="230">
        <f>IF(AND(INDEX('Fiche résultats'!A$9:A$68,$AA34,1)&lt;&gt;"",$X34&lt;&gt;0),INDEX('Fiche résultats'!A$9:A$68,$AA34,1),"")</f>
      </c>
      <c r="B34" s="54">
        <f>IF(AND(INDEX('Fiche résultats'!B$9:B$68,$AA34,1)&lt;&gt;"",$X34&lt;&gt;0),INDEX('Fiche résultats'!B$9:B$68,$AA34,1),"")</f>
      </c>
      <c r="C34" s="398">
        <f>IF(AND(INDEX('Fiche résultats'!C$9:C$68,$AA34,1)&lt;&gt;"",$X34&lt;&gt;0),INDEX('Fiche résultats'!C$9:C$68,$AA34,1),"")</f>
      </c>
      <c r="D34" s="399">
        <f>IF(AND(INDEX('Fiche résultats'!D$9:D$68,$AA34,1)&lt;&gt;"",$X34&lt;&gt;0),INDEX('Fiche résultats'!D$9:D$68,$AA34,1),"")</f>
      </c>
      <c r="E34" s="398">
        <f>IF(AND(INDEX('Fiche résultats'!E$9:E$68,$AA34,1)&lt;&gt;"",$X34&lt;&gt;0),INDEX('Fiche résultats'!E$9:E$68,$AA34,1),"")</f>
      </c>
      <c r="F34" s="400">
        <f>IF(AND(INDEX('Fiche résultats'!F$9:F$68,$AA34,1)&lt;&gt;"",$X34&lt;&gt;0),INDEX('Fiche résultats'!F$9:F$68,$AA34,1),"")</f>
      </c>
      <c r="G34" s="399">
        <f>IF(AND(INDEX('Fiche résultats'!G$9:G$68,$AA34,1)&lt;&gt;"",$X34&lt;&gt;0),INDEX('Fiche résultats'!G$9:G$68,$AA34,1),"")</f>
      </c>
      <c r="H34" s="231">
        <f>IF(AND(INDEX('Fiche résultats'!H$9:H$68,$AA34,1)&lt;&gt;"",$X34&lt;&gt;0),INDEX('Fiche résultats'!H$9:H$68,$AA34,1),"")</f>
      </c>
      <c r="I34" s="55">
        <f>IF(AND(INDEX('Fiche résultats'!I$9:I$68,$AA34,1)&lt;&gt;"",$X34&lt;&gt;0),INDEX('Fiche résultats'!I$9:I$68,$AA34,1),"")</f>
      </c>
      <c r="J34" s="226">
        <f>IF(AND(INDEX('Fiche résultats'!J$9:J$68,$AA34,1)&lt;&gt;"",$X34&lt;&gt;0),INDEX('Fiche résultats'!J$9:J$68,$AA34,1),"")</f>
      </c>
      <c r="K34" s="398">
        <f>IF(AND(INDEX('Fiche résultats'!K$9:K$68,$AA34,1)&lt;&gt;"",$X34&lt;&gt;0),INDEX('Fiche résultats'!K$9:K$68,$AA34,1),"")</f>
      </c>
      <c r="L34" s="399">
        <f>IF(AND(INDEX('Fiche résultats'!L$9:L$68,$AA34,1)&lt;&gt;"",$X34&lt;&gt;0),INDEX('Fiche résultats'!L$9:L$68,$AA34,1),"")</f>
      </c>
      <c r="M34" s="226">
        <f>IF(AND(INDEX('Fiche résultats'!M$9:M$68,$AA34,1)&lt;&gt;"",$X34&lt;&gt;0),INDEX('Fiche résultats'!M$9:M$68,$AA34,1),"")</f>
      </c>
      <c r="N34" s="410">
        <f>IF(AND(INDEX('Fiche résultats'!N$9:N$68,$AA34,1)&lt;&gt;"",$X34&lt;&gt;0),INDEX('Fiche résultats'!N$9:N$68,$AA34,1),"")</f>
      </c>
      <c r="O34" s="411">
        <f>IF(AND(INDEX('Fiche résultats'!O$9:O$68,$AA34,1)&lt;&gt;"",$X34&lt;&gt;0),INDEX('Fiche résultats'!O$9:O$68,$AA34,1),"")</f>
      </c>
      <c r="P34" s="232">
        <f>IF(AND(INDEX('Fiche résultats'!P$9:P$68,$AA34,1)&lt;&gt;"",$X34&lt;&gt;0),INDEX('Fiche résultats'!P$9:P$68,$AA34,1),"")</f>
      </c>
      <c r="Q34" s="398">
        <f>IF(AND(INDEX('Fiche résultats'!Q$9:Q$68,$AA34,1)&lt;&gt;"",$X34&lt;&gt;0),INDEX('Fiche résultats'!Q$9:Q$68,$AA34,1),"")</f>
      </c>
      <c r="R34" s="400">
        <f>IF(AND(INDEX('Fiche résultats'!R$9:R$68,$AA34,1)&lt;&gt;"",$X34&lt;&gt;0),INDEX('Fiche résultats'!R$9:R$68,$AA34,1),"")</f>
      </c>
      <c r="S34" s="400">
        <f>IF(AND(INDEX('Fiche résultats'!S$9:S$68,$AA34,1)&lt;&gt;"",$X34&lt;&gt;0),INDEX('Fiche résultats'!S$9:S$68,$AA34,1),"")</f>
      </c>
      <c r="T34" s="400">
        <f>IF(AND(INDEX('Fiche résultats'!T$9:T$68,$AA34,1)&lt;&gt;"",$X34&lt;&gt;0),INDEX('Fiche résultats'!T$9:T$68,$AA34,1),"")</f>
      </c>
      <c r="U34" s="401">
        <f>IF(AND(INDEX('Fiche résultats'!U$9:U$68,$AA34,1)&lt;&gt;"",$X34&lt;&gt;0),INDEX('Fiche résultats'!U$9:U$68,$AA34,1),"")</f>
      </c>
      <c r="V34" s="419">
        <f>IF(AND(INDEX('Fiche résultats'!V$9:V$68,$AA34,1)&lt;&gt;"",$X34&lt;&gt;0),INDEX('Fiche résultats'!V$9:V$68,$AA34,1),"")</f>
      </c>
      <c r="W34" s="420">
        <f>IF(AND(INDEX('Fiche résultats'!W$9:W$68,$AA34,1)&lt;&gt;"",$X34&lt;&gt;0),INDEX('Fiche résultats'!W$9:W$68,$AA34,1),"")</f>
      </c>
      <c r="X34" s="30">
        <f>INDEX('Fiche résultats'!X$9:X$68,$AA34,1)</f>
        <v>0</v>
      </c>
      <c r="Y34" s="29">
        <f>IF(AND(INDEX('Fiche résultats'!Y$9:Y$68,$AA34,1)&lt;&gt;"",$X34&lt;&gt;0),INDEX('Fiche résultats'!Y$9:Y$68,$AA34,1),"")</f>
      </c>
      <c r="Z34" s="25"/>
      <c r="AA34" s="47">
        <f>MATCH(AB34,'Fiche résultats'!AA$9:AA$68,0)</f>
        <v>1</v>
      </c>
      <c r="AB34" s="41">
        <f t="shared" si="0"/>
        <v>1</v>
      </c>
      <c r="AC34" s="26"/>
    </row>
    <row r="35" spans="1:29" ht="15.75">
      <c r="A35" s="230">
        <f>IF(AND(INDEX('Fiche résultats'!A$9:A$68,$AA35,1)&lt;&gt;"",$X35&lt;&gt;0),INDEX('Fiche résultats'!A$9:A$68,$AA35,1),"")</f>
      </c>
      <c r="B35" s="54">
        <f>IF(AND(INDEX('Fiche résultats'!B$9:B$68,$AA35,1)&lt;&gt;"",$X35&lt;&gt;0),INDEX('Fiche résultats'!B$9:B$68,$AA35,1),"")</f>
      </c>
      <c r="C35" s="398">
        <f>IF(AND(INDEX('Fiche résultats'!C$9:C$68,$AA35,1)&lt;&gt;"",$X35&lt;&gt;0),INDEX('Fiche résultats'!C$9:C$68,$AA35,1),"")</f>
      </c>
      <c r="D35" s="399">
        <f>IF(AND(INDEX('Fiche résultats'!D$9:D$68,$AA35,1)&lt;&gt;"",$X35&lt;&gt;0),INDEX('Fiche résultats'!D$9:D$68,$AA35,1),"")</f>
      </c>
      <c r="E35" s="398">
        <f>IF(AND(INDEX('Fiche résultats'!E$9:E$68,$AA35,1)&lt;&gt;"",$X35&lt;&gt;0),INDEX('Fiche résultats'!E$9:E$68,$AA35,1),"")</f>
      </c>
      <c r="F35" s="400">
        <f>IF(AND(INDEX('Fiche résultats'!F$9:F$68,$AA35,1)&lt;&gt;"",$X35&lt;&gt;0),INDEX('Fiche résultats'!F$9:F$68,$AA35,1),"")</f>
      </c>
      <c r="G35" s="399">
        <f>IF(AND(INDEX('Fiche résultats'!G$9:G$68,$AA35,1)&lt;&gt;"",$X35&lt;&gt;0),INDEX('Fiche résultats'!G$9:G$68,$AA35,1),"")</f>
      </c>
      <c r="H35" s="231">
        <f>IF(AND(INDEX('Fiche résultats'!H$9:H$68,$AA35,1)&lt;&gt;"",$X35&lt;&gt;0),INDEX('Fiche résultats'!H$9:H$68,$AA35,1),"")</f>
      </c>
      <c r="I35" s="55">
        <f>IF(AND(INDEX('Fiche résultats'!I$9:I$68,$AA35,1)&lt;&gt;"",$X35&lt;&gt;0),INDEX('Fiche résultats'!I$9:I$68,$AA35,1),"")</f>
      </c>
      <c r="J35" s="226">
        <f>IF(AND(INDEX('Fiche résultats'!J$9:J$68,$AA35,1)&lt;&gt;"",$X35&lt;&gt;0),INDEX('Fiche résultats'!J$9:J$68,$AA35,1),"")</f>
      </c>
      <c r="K35" s="398">
        <f>IF(AND(INDEX('Fiche résultats'!K$9:K$68,$AA35,1)&lt;&gt;"",$X35&lt;&gt;0),INDEX('Fiche résultats'!K$9:K$68,$AA35,1),"")</f>
      </c>
      <c r="L35" s="399">
        <f>IF(AND(INDEX('Fiche résultats'!L$9:L$68,$AA35,1)&lt;&gt;"",$X35&lt;&gt;0),INDEX('Fiche résultats'!L$9:L$68,$AA35,1),"")</f>
      </c>
      <c r="M35" s="226">
        <f>IF(AND(INDEX('Fiche résultats'!M$9:M$68,$AA35,1)&lt;&gt;"",$X35&lt;&gt;0),INDEX('Fiche résultats'!M$9:M$68,$AA35,1),"")</f>
      </c>
      <c r="N35" s="410">
        <f>IF(AND(INDEX('Fiche résultats'!N$9:N$68,$AA35,1)&lt;&gt;"",$X35&lt;&gt;0),INDEX('Fiche résultats'!N$9:N$68,$AA35,1),"")</f>
      </c>
      <c r="O35" s="411">
        <f>IF(AND(INDEX('Fiche résultats'!O$9:O$68,$AA35,1)&lt;&gt;"",$X35&lt;&gt;0),INDEX('Fiche résultats'!O$9:O$68,$AA35,1),"")</f>
      </c>
      <c r="P35" s="232">
        <f>IF(AND(INDEX('Fiche résultats'!P$9:P$68,$AA35,1)&lt;&gt;"",$X35&lt;&gt;0),INDEX('Fiche résultats'!P$9:P$68,$AA35,1),"")</f>
      </c>
      <c r="Q35" s="398">
        <f>IF(AND(INDEX('Fiche résultats'!Q$9:Q$68,$AA35,1)&lt;&gt;"",$X35&lt;&gt;0),INDEX('Fiche résultats'!Q$9:Q$68,$AA35,1),"")</f>
      </c>
      <c r="R35" s="400">
        <f>IF(AND(INDEX('Fiche résultats'!R$9:R$68,$AA35,1)&lt;&gt;"",$X35&lt;&gt;0),INDEX('Fiche résultats'!R$9:R$68,$AA35,1),"")</f>
      </c>
      <c r="S35" s="400">
        <f>IF(AND(INDEX('Fiche résultats'!S$9:S$68,$AA35,1)&lt;&gt;"",$X35&lt;&gt;0),INDEX('Fiche résultats'!S$9:S$68,$AA35,1),"")</f>
      </c>
      <c r="T35" s="400">
        <f>IF(AND(INDEX('Fiche résultats'!T$9:T$68,$AA35,1)&lt;&gt;"",$X35&lt;&gt;0),INDEX('Fiche résultats'!T$9:T$68,$AA35,1),"")</f>
      </c>
      <c r="U35" s="401">
        <f>IF(AND(INDEX('Fiche résultats'!U$9:U$68,$AA35,1)&lt;&gt;"",$X35&lt;&gt;0),INDEX('Fiche résultats'!U$9:U$68,$AA35,1),"")</f>
      </c>
      <c r="V35" s="419">
        <f>IF(AND(INDEX('Fiche résultats'!V$9:V$68,$AA35,1)&lt;&gt;"",$X35&lt;&gt;0),INDEX('Fiche résultats'!V$9:V$68,$AA35,1),"")</f>
      </c>
      <c r="W35" s="420">
        <f>IF(AND(INDEX('Fiche résultats'!W$9:W$68,$AA35,1)&lt;&gt;"",$X35&lt;&gt;0),INDEX('Fiche résultats'!W$9:W$68,$AA35,1),"")</f>
      </c>
      <c r="X35" s="30">
        <f>INDEX('Fiche résultats'!X$9:X$68,$AA35,1)</f>
        <v>0</v>
      </c>
      <c r="Y35" s="29">
        <f>IF(AND(INDEX('Fiche résultats'!Y$9:Y$68,$AA35,1)&lt;&gt;"",$X35&lt;&gt;0),INDEX('Fiche résultats'!Y$9:Y$68,$AA35,1),"")</f>
      </c>
      <c r="Z35" s="25"/>
      <c r="AA35" s="47">
        <f>MATCH(AB35,'Fiche résultats'!AA$9:AA$68,0)</f>
        <v>1</v>
      </c>
      <c r="AB35" s="41">
        <f t="shared" si="0"/>
        <v>1</v>
      </c>
      <c r="AC35" s="26"/>
    </row>
    <row r="36" spans="1:29" ht="15.75">
      <c r="A36" s="230">
        <f>IF(AND(INDEX('Fiche résultats'!A$9:A$68,$AA36,1)&lt;&gt;"",$X36&lt;&gt;0),INDEX('Fiche résultats'!A$9:A$68,$AA36,1),"")</f>
      </c>
      <c r="B36" s="54">
        <f>IF(AND(INDEX('Fiche résultats'!B$9:B$68,$AA36,1)&lt;&gt;"",$X36&lt;&gt;0),INDEX('Fiche résultats'!B$9:B$68,$AA36,1),"")</f>
      </c>
      <c r="C36" s="398">
        <f>IF(AND(INDEX('Fiche résultats'!C$9:C$68,$AA36,1)&lt;&gt;"",$X36&lt;&gt;0),INDEX('Fiche résultats'!C$9:C$68,$AA36,1),"")</f>
      </c>
      <c r="D36" s="399">
        <f>IF(AND(INDEX('Fiche résultats'!D$9:D$68,$AA36,1)&lt;&gt;"",$X36&lt;&gt;0),INDEX('Fiche résultats'!D$9:D$68,$AA36,1),"")</f>
      </c>
      <c r="E36" s="398">
        <f>IF(AND(INDEX('Fiche résultats'!E$9:E$68,$AA36,1)&lt;&gt;"",$X36&lt;&gt;0),INDEX('Fiche résultats'!E$9:E$68,$AA36,1),"")</f>
      </c>
      <c r="F36" s="400">
        <f>IF(AND(INDEX('Fiche résultats'!F$9:F$68,$AA36,1)&lt;&gt;"",$X36&lt;&gt;0),INDEX('Fiche résultats'!F$9:F$68,$AA36,1),"")</f>
      </c>
      <c r="G36" s="399">
        <f>IF(AND(INDEX('Fiche résultats'!G$9:G$68,$AA36,1)&lt;&gt;"",$X36&lt;&gt;0),INDEX('Fiche résultats'!G$9:G$68,$AA36,1),"")</f>
      </c>
      <c r="H36" s="231">
        <f>IF(AND(INDEX('Fiche résultats'!H$9:H$68,$AA36,1)&lt;&gt;"",$X36&lt;&gt;0),INDEX('Fiche résultats'!H$9:H$68,$AA36,1),"")</f>
      </c>
      <c r="I36" s="55">
        <f>IF(AND(INDEX('Fiche résultats'!I$9:I$68,$AA36,1)&lt;&gt;"",$X36&lt;&gt;0),INDEX('Fiche résultats'!I$9:I$68,$AA36,1),"")</f>
      </c>
      <c r="J36" s="226">
        <f>IF(AND(INDEX('Fiche résultats'!J$9:J$68,$AA36,1)&lt;&gt;"",$X36&lt;&gt;0),INDEX('Fiche résultats'!J$9:J$68,$AA36,1),"")</f>
      </c>
      <c r="K36" s="398">
        <f>IF(AND(INDEX('Fiche résultats'!K$9:K$68,$AA36,1)&lt;&gt;"",$X36&lt;&gt;0),INDEX('Fiche résultats'!K$9:K$68,$AA36,1),"")</f>
      </c>
      <c r="L36" s="399">
        <f>IF(AND(INDEX('Fiche résultats'!L$9:L$68,$AA36,1)&lt;&gt;"",$X36&lt;&gt;0),INDEX('Fiche résultats'!L$9:L$68,$AA36,1),"")</f>
      </c>
      <c r="M36" s="226">
        <f>IF(AND(INDEX('Fiche résultats'!M$9:M$68,$AA36,1)&lt;&gt;"",$X36&lt;&gt;0),INDEX('Fiche résultats'!M$9:M$68,$AA36,1),"")</f>
      </c>
      <c r="N36" s="410">
        <f>IF(AND(INDEX('Fiche résultats'!N$9:N$68,$AA36,1)&lt;&gt;"",$X36&lt;&gt;0),INDEX('Fiche résultats'!N$9:N$68,$AA36,1),"")</f>
      </c>
      <c r="O36" s="411">
        <f>IF(AND(INDEX('Fiche résultats'!O$9:O$68,$AA36,1)&lt;&gt;"",$X36&lt;&gt;0),INDEX('Fiche résultats'!O$9:O$68,$AA36,1),"")</f>
      </c>
      <c r="P36" s="232">
        <f>IF(AND(INDEX('Fiche résultats'!P$9:P$68,$AA36,1)&lt;&gt;"",$X36&lt;&gt;0),INDEX('Fiche résultats'!P$9:P$68,$AA36,1),"")</f>
      </c>
      <c r="Q36" s="398">
        <f>IF(AND(INDEX('Fiche résultats'!Q$9:Q$68,$AA36,1)&lt;&gt;"",$X36&lt;&gt;0),INDEX('Fiche résultats'!Q$9:Q$68,$AA36,1),"")</f>
      </c>
      <c r="R36" s="400">
        <f>IF(AND(INDEX('Fiche résultats'!R$9:R$68,$AA36,1)&lt;&gt;"",$X36&lt;&gt;0),INDEX('Fiche résultats'!R$9:R$68,$AA36,1),"")</f>
      </c>
      <c r="S36" s="400">
        <f>IF(AND(INDEX('Fiche résultats'!S$9:S$68,$AA36,1)&lt;&gt;"",$X36&lt;&gt;0),INDEX('Fiche résultats'!S$9:S$68,$AA36,1),"")</f>
      </c>
      <c r="T36" s="400">
        <f>IF(AND(INDEX('Fiche résultats'!T$9:T$68,$AA36,1)&lt;&gt;"",$X36&lt;&gt;0),INDEX('Fiche résultats'!T$9:T$68,$AA36,1),"")</f>
      </c>
      <c r="U36" s="401">
        <f>IF(AND(INDEX('Fiche résultats'!U$9:U$68,$AA36,1)&lt;&gt;"",$X36&lt;&gt;0),INDEX('Fiche résultats'!U$9:U$68,$AA36,1),"")</f>
      </c>
      <c r="V36" s="419">
        <f>IF(AND(INDEX('Fiche résultats'!V$9:V$68,$AA36,1)&lt;&gt;"",$X36&lt;&gt;0),INDEX('Fiche résultats'!V$9:V$68,$AA36,1),"")</f>
      </c>
      <c r="W36" s="420">
        <f>IF(AND(INDEX('Fiche résultats'!W$9:W$68,$AA36,1)&lt;&gt;"",$X36&lt;&gt;0),INDEX('Fiche résultats'!W$9:W$68,$AA36,1),"")</f>
      </c>
      <c r="X36" s="30">
        <f>INDEX('Fiche résultats'!X$9:X$68,$AA36,1)</f>
        <v>0</v>
      </c>
      <c r="Y36" s="29">
        <f>IF(AND(INDEX('Fiche résultats'!Y$9:Y$68,$AA36,1)&lt;&gt;"",$X36&lt;&gt;0),INDEX('Fiche résultats'!Y$9:Y$68,$AA36,1),"")</f>
      </c>
      <c r="Z36" s="25"/>
      <c r="AA36" s="47">
        <f>MATCH(AB36,'Fiche résultats'!AA$9:AA$68,0)</f>
        <v>1</v>
      </c>
      <c r="AB36" s="41">
        <f t="shared" si="0"/>
        <v>1</v>
      </c>
      <c r="AC36" s="26"/>
    </row>
    <row r="37" spans="1:29" ht="15.75">
      <c r="A37" s="230">
        <f>IF(AND(INDEX('Fiche résultats'!A$9:A$68,$AA37,1)&lt;&gt;"",$X37&lt;&gt;0),INDEX('Fiche résultats'!A$9:A$68,$AA37,1),"")</f>
      </c>
      <c r="B37" s="54">
        <f>IF(AND(INDEX('Fiche résultats'!B$9:B$68,$AA37,1)&lt;&gt;"",$X37&lt;&gt;0),INDEX('Fiche résultats'!B$9:B$68,$AA37,1),"")</f>
      </c>
      <c r="C37" s="398">
        <f>IF(AND(INDEX('Fiche résultats'!C$9:C$68,$AA37,1)&lt;&gt;"",$X37&lt;&gt;0),INDEX('Fiche résultats'!C$9:C$68,$AA37,1),"")</f>
      </c>
      <c r="D37" s="399">
        <f>IF(AND(INDEX('Fiche résultats'!D$9:D$68,$AA37,1)&lt;&gt;"",$X37&lt;&gt;0),INDEX('Fiche résultats'!D$9:D$68,$AA37,1),"")</f>
      </c>
      <c r="E37" s="398">
        <f>IF(AND(INDEX('Fiche résultats'!E$9:E$68,$AA37,1)&lt;&gt;"",$X37&lt;&gt;0),INDEX('Fiche résultats'!E$9:E$68,$AA37,1),"")</f>
      </c>
      <c r="F37" s="400">
        <f>IF(AND(INDEX('Fiche résultats'!F$9:F$68,$AA37,1)&lt;&gt;"",$X37&lt;&gt;0),INDEX('Fiche résultats'!F$9:F$68,$AA37,1),"")</f>
      </c>
      <c r="G37" s="399">
        <f>IF(AND(INDEX('Fiche résultats'!G$9:G$68,$AA37,1)&lt;&gt;"",$X37&lt;&gt;0),INDEX('Fiche résultats'!G$9:G$68,$AA37,1),"")</f>
      </c>
      <c r="H37" s="231">
        <f>IF(AND(INDEX('Fiche résultats'!H$9:H$68,$AA37,1)&lt;&gt;"",$X37&lt;&gt;0),INDEX('Fiche résultats'!H$9:H$68,$AA37,1),"")</f>
      </c>
      <c r="I37" s="55">
        <f>IF(AND(INDEX('Fiche résultats'!I$9:I$68,$AA37,1)&lt;&gt;"",$X37&lt;&gt;0),INDEX('Fiche résultats'!I$9:I$68,$AA37,1),"")</f>
      </c>
      <c r="J37" s="226">
        <f>IF(AND(INDEX('Fiche résultats'!J$9:J$68,$AA37,1)&lt;&gt;"",$X37&lt;&gt;0),INDEX('Fiche résultats'!J$9:J$68,$AA37,1),"")</f>
      </c>
      <c r="K37" s="398">
        <f>IF(AND(INDEX('Fiche résultats'!K$9:K$68,$AA37,1)&lt;&gt;"",$X37&lt;&gt;0),INDEX('Fiche résultats'!K$9:K$68,$AA37,1),"")</f>
      </c>
      <c r="L37" s="399">
        <f>IF(AND(INDEX('Fiche résultats'!L$9:L$68,$AA37,1)&lt;&gt;"",$X37&lt;&gt;0),INDEX('Fiche résultats'!L$9:L$68,$AA37,1),"")</f>
      </c>
      <c r="M37" s="226">
        <f>IF(AND(INDEX('Fiche résultats'!M$9:M$68,$AA37,1)&lt;&gt;"",$X37&lt;&gt;0),INDEX('Fiche résultats'!M$9:M$68,$AA37,1),"")</f>
      </c>
      <c r="N37" s="410">
        <f>IF(AND(INDEX('Fiche résultats'!N$9:N$68,$AA37,1)&lt;&gt;"",$X37&lt;&gt;0),INDEX('Fiche résultats'!N$9:N$68,$AA37,1),"")</f>
      </c>
      <c r="O37" s="411">
        <f>IF(AND(INDEX('Fiche résultats'!O$9:O$68,$AA37,1)&lt;&gt;"",$X37&lt;&gt;0),INDEX('Fiche résultats'!O$9:O$68,$AA37,1),"")</f>
      </c>
      <c r="P37" s="232">
        <f>IF(AND(INDEX('Fiche résultats'!P$9:P$68,$AA37,1)&lt;&gt;"",$X37&lt;&gt;0),INDEX('Fiche résultats'!P$9:P$68,$AA37,1),"")</f>
      </c>
      <c r="Q37" s="398">
        <f>IF(AND(INDEX('Fiche résultats'!Q$9:Q$68,$AA37,1)&lt;&gt;"",$X37&lt;&gt;0),INDEX('Fiche résultats'!Q$9:Q$68,$AA37,1),"")</f>
      </c>
      <c r="R37" s="400">
        <f>IF(AND(INDEX('Fiche résultats'!R$9:R$68,$AA37,1)&lt;&gt;"",$X37&lt;&gt;0),INDEX('Fiche résultats'!R$9:R$68,$AA37,1),"")</f>
      </c>
      <c r="S37" s="400">
        <f>IF(AND(INDEX('Fiche résultats'!S$9:S$68,$AA37,1)&lt;&gt;"",$X37&lt;&gt;0),INDEX('Fiche résultats'!S$9:S$68,$AA37,1),"")</f>
      </c>
      <c r="T37" s="400">
        <f>IF(AND(INDEX('Fiche résultats'!T$9:T$68,$AA37,1)&lt;&gt;"",$X37&lt;&gt;0),INDEX('Fiche résultats'!T$9:T$68,$AA37,1),"")</f>
      </c>
      <c r="U37" s="401">
        <f>IF(AND(INDEX('Fiche résultats'!U$9:U$68,$AA37,1)&lt;&gt;"",$X37&lt;&gt;0),INDEX('Fiche résultats'!U$9:U$68,$AA37,1),"")</f>
      </c>
      <c r="V37" s="419">
        <f>IF(AND(INDEX('Fiche résultats'!V$9:V$68,$AA37,1)&lt;&gt;"",$X37&lt;&gt;0),INDEX('Fiche résultats'!V$9:V$68,$AA37,1),"")</f>
      </c>
      <c r="W37" s="420">
        <f>IF(AND(INDEX('Fiche résultats'!W$9:W$68,$AA37,1)&lt;&gt;"",$X37&lt;&gt;0),INDEX('Fiche résultats'!W$9:W$68,$AA37,1),"")</f>
      </c>
      <c r="X37" s="30">
        <f>INDEX('Fiche résultats'!X$9:X$68,$AA37,1)</f>
        <v>0</v>
      </c>
      <c r="Y37" s="29">
        <f>IF(AND(INDEX('Fiche résultats'!Y$9:Y$68,$AA37,1)&lt;&gt;"",$X37&lt;&gt;0),INDEX('Fiche résultats'!Y$9:Y$68,$AA37,1),"")</f>
      </c>
      <c r="Z37" s="25"/>
      <c r="AA37" s="47">
        <f>MATCH(AB37,'Fiche résultats'!AA$9:AA$68,0)</f>
        <v>1</v>
      </c>
      <c r="AB37" s="41">
        <f t="shared" si="0"/>
        <v>1</v>
      </c>
      <c r="AC37" s="26"/>
    </row>
    <row r="38" spans="1:29" ht="15.75">
      <c r="A38" s="230">
        <f>IF(AND(INDEX('Fiche résultats'!A$9:A$68,$AA38,1)&lt;&gt;"",$X38&lt;&gt;0),INDEX('Fiche résultats'!A$9:A$68,$AA38,1),"")</f>
      </c>
      <c r="B38" s="54">
        <f>IF(AND(INDEX('Fiche résultats'!B$9:B$68,$AA38,1)&lt;&gt;"",$X38&lt;&gt;0),INDEX('Fiche résultats'!B$9:B$68,$AA38,1),"")</f>
      </c>
      <c r="C38" s="398">
        <f>IF(AND(INDEX('Fiche résultats'!C$9:C$68,$AA38,1)&lt;&gt;"",$X38&lt;&gt;0),INDEX('Fiche résultats'!C$9:C$68,$AA38,1),"")</f>
      </c>
      <c r="D38" s="399">
        <f>IF(AND(INDEX('Fiche résultats'!D$9:D$68,$AA38,1)&lt;&gt;"",$X38&lt;&gt;0),INDEX('Fiche résultats'!D$9:D$68,$AA38,1),"")</f>
      </c>
      <c r="E38" s="398">
        <f>IF(AND(INDEX('Fiche résultats'!E$9:E$68,$AA38,1)&lt;&gt;"",$X38&lt;&gt;0),INDEX('Fiche résultats'!E$9:E$68,$AA38,1),"")</f>
      </c>
      <c r="F38" s="400">
        <f>IF(AND(INDEX('Fiche résultats'!F$9:F$68,$AA38,1)&lt;&gt;"",$X38&lt;&gt;0),INDEX('Fiche résultats'!F$9:F$68,$AA38,1),"")</f>
      </c>
      <c r="G38" s="399">
        <f>IF(AND(INDEX('Fiche résultats'!G$9:G$68,$AA38,1)&lt;&gt;"",$X38&lt;&gt;0),INDEX('Fiche résultats'!G$9:G$68,$AA38,1),"")</f>
      </c>
      <c r="H38" s="231">
        <f>IF(AND(INDEX('Fiche résultats'!H$9:H$68,$AA38,1)&lt;&gt;"",$X38&lt;&gt;0),INDEX('Fiche résultats'!H$9:H$68,$AA38,1),"")</f>
      </c>
      <c r="I38" s="55">
        <f>IF(AND(INDEX('Fiche résultats'!I$9:I$68,$AA38,1)&lt;&gt;"",$X38&lt;&gt;0),INDEX('Fiche résultats'!I$9:I$68,$AA38,1),"")</f>
      </c>
      <c r="J38" s="226">
        <f>IF(AND(INDEX('Fiche résultats'!J$9:J$68,$AA38,1)&lt;&gt;"",$X38&lt;&gt;0),INDEX('Fiche résultats'!J$9:J$68,$AA38,1),"")</f>
      </c>
      <c r="K38" s="398">
        <f>IF(AND(INDEX('Fiche résultats'!K$9:K$68,$AA38,1)&lt;&gt;"",$X38&lt;&gt;0),INDEX('Fiche résultats'!K$9:K$68,$AA38,1),"")</f>
      </c>
      <c r="L38" s="399">
        <f>IF(AND(INDEX('Fiche résultats'!L$9:L$68,$AA38,1)&lt;&gt;"",$X38&lt;&gt;0),INDEX('Fiche résultats'!L$9:L$68,$AA38,1),"")</f>
      </c>
      <c r="M38" s="226">
        <f>IF(AND(INDEX('Fiche résultats'!M$9:M$68,$AA38,1)&lt;&gt;"",$X38&lt;&gt;0),INDEX('Fiche résultats'!M$9:M$68,$AA38,1),"")</f>
      </c>
      <c r="N38" s="410">
        <f>IF(INDEX('Fiche résultats'!N$9:N$68,$AA38,1)&lt;&gt;"",INDEX('Fiche résultats'!N$9:N$68,$AA38,1),"")</f>
      </c>
      <c r="O38" s="411">
        <f>IF(INDEX('Fiche résultats'!O$9:O$69,$AA38,1)&lt;&gt;"",INDEX('Fiche résultats'!O$9:O$69,$AA38,1),"")</f>
      </c>
      <c r="P38" s="232">
        <f>IF(AND(INDEX('Fiche résultats'!P$9:P$68,$AA38,1)&lt;&gt;"",$X38&lt;&gt;0),INDEX('Fiche résultats'!P$9:P$68,$AA38,1),"")</f>
      </c>
      <c r="Q38" s="398">
        <f>IF(AND(INDEX('Fiche résultats'!Q$9:Q$68,$AA38,1)&lt;&gt;"",$X38&lt;&gt;0),INDEX('Fiche résultats'!Q$9:Q$68,$AA38,1),"")</f>
      </c>
      <c r="R38" s="400">
        <f>IF(AND(INDEX('Fiche résultats'!R$9:R$68,$AA38,1)&lt;&gt;"",$X38&lt;&gt;0),INDEX('Fiche résultats'!R$9:R$68,$AA38,1),"")</f>
      </c>
      <c r="S38" s="400">
        <f>IF(AND(INDEX('Fiche résultats'!S$9:S$68,$AA38,1)&lt;&gt;"",$X38&lt;&gt;0),INDEX('Fiche résultats'!S$9:S$68,$AA38,1),"")</f>
      </c>
      <c r="T38" s="400">
        <f>IF(AND(INDEX('Fiche résultats'!T$9:T$68,$AA38,1)&lt;&gt;"",$X38&lt;&gt;0),INDEX('Fiche résultats'!T$9:T$68,$AA38,1),"")</f>
      </c>
      <c r="U38" s="401">
        <f>IF(AND(INDEX('Fiche résultats'!U$9:U$68,$AA38,1)&lt;&gt;"",$X38&lt;&gt;0),INDEX('Fiche résultats'!U$9:U$68,$AA38,1),"")</f>
      </c>
      <c r="V38" s="419">
        <f>IF(AND(INDEX('Fiche résultats'!V$9:V$68,$AA38,1)&lt;&gt;"",$X38&lt;&gt;0),INDEX('Fiche résultats'!V$9:V$68,$AA38,1),"")</f>
      </c>
      <c r="W38" s="420">
        <f>IF(AND(INDEX('Fiche résultats'!W$9:W$68,$AA38,1)&lt;&gt;"",$X38&lt;&gt;0),INDEX('Fiche résultats'!W$9:W$68,$AA38,1),"")</f>
      </c>
      <c r="X38" s="30">
        <f>INDEX('Fiche résultats'!X$9:X$68,$AA38,1)</f>
        <v>0</v>
      </c>
      <c r="Y38" s="29">
        <f>IF(AND(INDEX('Fiche résultats'!Y$9:Y$68,$AA38,1)&lt;&gt;"",$X38&lt;&gt;0),INDEX('Fiche résultats'!Y$9:Y$68,$AA38,1),"")</f>
      </c>
      <c r="Z38" s="25"/>
      <c r="AA38" s="47">
        <f>MATCH(AB38,'Fiche résultats'!AA$9:AA$68,0)</f>
        <v>1</v>
      </c>
      <c r="AB38" s="41">
        <f t="shared" si="0"/>
        <v>1</v>
      </c>
      <c r="AC38" s="26"/>
    </row>
    <row r="39" spans="1:29" ht="15.75" customHeight="1" hidden="1">
      <c r="A39" s="417" t="s">
        <v>75</v>
      </c>
      <c r="B39" s="418"/>
      <c r="C39" s="418"/>
      <c r="D39" s="418"/>
      <c r="E39" s="412"/>
      <c r="F39" s="413"/>
      <c r="G39" s="413"/>
      <c r="H39" s="53"/>
      <c r="I39" s="227"/>
      <c r="J39" s="227"/>
      <c r="K39" s="412"/>
      <c r="L39" s="413"/>
      <c r="M39" s="227"/>
      <c r="N39" s="414"/>
      <c r="O39" s="413"/>
      <c r="P39" s="49"/>
      <c r="Q39" s="412"/>
      <c r="R39" s="413"/>
      <c r="S39" s="413"/>
      <c r="T39" s="413"/>
      <c r="U39" s="413"/>
      <c r="V39" s="415"/>
      <c r="W39" s="416"/>
      <c r="X39" s="228"/>
      <c r="Y39" s="51">
        <f>'Fiche résultats'!Y69</f>
        <v>1</v>
      </c>
      <c r="Z39" s="38"/>
      <c r="AA39" s="135"/>
      <c r="AB39" s="223">
        <f>AB8+AA8</f>
        <v>60</v>
      </c>
      <c r="AC39" s="26"/>
    </row>
    <row r="40" ht="15" customHeight="1"/>
    <row r="41" spans="1:29" ht="12.75" customHeight="1">
      <c r="A41" s="13"/>
      <c r="B41" s="13"/>
      <c r="C41" s="13"/>
      <c r="E41" s="13"/>
      <c r="F41" s="13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3"/>
      <c r="R41" s="13"/>
      <c r="S41" s="13"/>
      <c r="T41" s="13"/>
      <c r="U41" s="13"/>
      <c r="V41" s="13"/>
      <c r="W41" s="13"/>
      <c r="X41" s="13"/>
      <c r="Y41" s="13"/>
      <c r="AA41" s="9"/>
      <c r="AB41" s="9"/>
      <c r="AC41" s="9"/>
    </row>
    <row r="42" spans="1:29" ht="12.75" customHeight="1">
      <c r="A42" s="13"/>
      <c r="B42" s="13"/>
      <c r="C42" s="13"/>
      <c r="E42" s="13"/>
      <c r="F42" s="1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3"/>
      <c r="S42" s="13"/>
      <c r="T42" s="17"/>
      <c r="U42" s="17"/>
      <c r="V42" s="17"/>
      <c r="W42" s="17"/>
      <c r="X42" s="17"/>
      <c r="Y42" s="17"/>
      <c r="AA42" s="9"/>
      <c r="AB42" s="9"/>
      <c r="AC42" s="9"/>
    </row>
    <row r="43" spans="1:29" ht="12.75" customHeight="1">
      <c r="A43" s="13"/>
      <c r="B43" s="13"/>
      <c r="C43" s="13"/>
      <c r="E43" s="13"/>
      <c r="F43" s="1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3"/>
      <c r="R43" s="13"/>
      <c r="S43" s="13"/>
      <c r="T43" s="13"/>
      <c r="U43" s="13"/>
      <c r="V43" s="13"/>
      <c r="W43" s="13"/>
      <c r="X43" s="13"/>
      <c r="Y43" s="13"/>
      <c r="AA43" s="9"/>
      <c r="AB43" s="9"/>
      <c r="AC43" s="9"/>
    </row>
    <row r="44" spans="1:29" ht="12.75" customHeight="1">
      <c r="A44" s="13"/>
      <c r="B44" s="13"/>
      <c r="C44" s="13"/>
      <c r="E44" s="13"/>
      <c r="F44" s="13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3"/>
      <c r="R44" s="13"/>
      <c r="S44" s="13"/>
      <c r="T44" s="13"/>
      <c r="U44" s="13"/>
      <c r="V44" s="13"/>
      <c r="W44" s="13"/>
      <c r="X44" s="13"/>
      <c r="Y44" s="13"/>
      <c r="AA44" s="9"/>
      <c r="AB44" s="9"/>
      <c r="AC44" s="9"/>
    </row>
    <row r="45" spans="1:29" ht="12.75" customHeight="1">
      <c r="A45" s="13"/>
      <c r="B45" s="13"/>
      <c r="C45" s="13"/>
      <c r="E45" s="13"/>
      <c r="F45" s="13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3"/>
      <c r="R45" s="13"/>
      <c r="S45" s="13"/>
      <c r="T45" s="13"/>
      <c r="U45" s="13"/>
      <c r="V45" s="13"/>
      <c r="W45" s="13"/>
      <c r="X45" s="13"/>
      <c r="Y45" s="13"/>
      <c r="AA45" s="9"/>
      <c r="AB45" s="9"/>
      <c r="AC45" s="9"/>
    </row>
    <row r="46" spans="1:29" ht="12.75" customHeight="1">
      <c r="A46" s="13"/>
      <c r="B46" s="13"/>
      <c r="C46" s="13"/>
      <c r="E46" s="13"/>
      <c r="F46" s="13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3"/>
      <c r="R46" s="13"/>
      <c r="S46" s="13"/>
      <c r="T46" s="13"/>
      <c r="U46" s="13"/>
      <c r="V46" s="13"/>
      <c r="W46" s="13"/>
      <c r="X46" s="13"/>
      <c r="Y46" s="13"/>
      <c r="AA46" s="9"/>
      <c r="AB46" s="9"/>
      <c r="AC46" s="9"/>
    </row>
    <row r="47" spans="1:29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6"/>
      <c r="S47" s="16"/>
      <c r="T47" s="17"/>
      <c r="U47" s="17"/>
      <c r="V47" s="17"/>
      <c r="W47" s="17"/>
      <c r="X47" s="17"/>
      <c r="Y47" s="17"/>
      <c r="AA47" s="222"/>
      <c r="AB47" s="222"/>
      <c r="AC47" s="222"/>
    </row>
    <row r="48" spans="1:29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7"/>
      <c r="S48" s="17"/>
      <c r="T48" s="17"/>
      <c r="U48" s="17"/>
      <c r="V48" s="17"/>
      <c r="W48" s="17"/>
      <c r="X48" s="17"/>
      <c r="Y48" s="17"/>
      <c r="AA48" s="4"/>
      <c r="AB48" s="4"/>
      <c r="AC48" s="4"/>
    </row>
    <row r="49" spans="1:29" ht="12.75">
      <c r="A49" s="18"/>
      <c r="B49" s="18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7"/>
      <c r="S49" s="17"/>
      <c r="T49" s="17"/>
      <c r="U49" s="17"/>
      <c r="V49" s="17"/>
      <c r="W49" s="17"/>
      <c r="X49" s="17"/>
      <c r="Y49" s="17"/>
      <c r="AA49" s="4"/>
      <c r="AB49" s="4"/>
      <c r="AC49" s="4"/>
    </row>
    <row r="50" spans="1:29" ht="12.75">
      <c r="A50" s="13"/>
      <c r="B50" s="13"/>
      <c r="C50" s="13"/>
      <c r="D50" s="17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17"/>
      <c r="S50" s="17"/>
      <c r="T50" s="17"/>
      <c r="U50" s="17"/>
      <c r="V50" s="17"/>
      <c r="W50" s="17"/>
      <c r="X50" s="17"/>
      <c r="Y50" s="17"/>
      <c r="AA50" s="4"/>
      <c r="AB50" s="4"/>
      <c r="AC50" s="4"/>
    </row>
    <row r="51" spans="1:29" ht="12.7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16"/>
      <c r="S51" s="16"/>
      <c r="T51" s="17"/>
      <c r="U51" s="17"/>
      <c r="V51" s="17"/>
      <c r="W51" s="17"/>
      <c r="X51" s="17"/>
      <c r="Y51" s="17"/>
      <c r="AA51" s="11"/>
      <c r="AB51" s="11"/>
      <c r="AC51" s="11"/>
    </row>
    <row r="52" spans="1:29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6"/>
      <c r="S52" s="16"/>
      <c r="T52" s="17"/>
      <c r="U52" s="17"/>
      <c r="V52" s="17"/>
      <c r="W52" s="17"/>
      <c r="X52" s="17"/>
      <c r="Y52" s="17"/>
      <c r="AA52" s="4"/>
      <c r="AB52" s="4"/>
      <c r="AC52" s="4"/>
    </row>
    <row r="53" spans="1:29" ht="12.7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16"/>
      <c r="S53" s="16"/>
      <c r="T53" s="17"/>
      <c r="U53" s="17"/>
      <c r="V53" s="17"/>
      <c r="W53" s="17"/>
      <c r="X53" s="17"/>
      <c r="Y53" s="17"/>
      <c r="AA53" s="3"/>
      <c r="AB53" s="3"/>
      <c r="AC53" s="3"/>
    </row>
    <row r="54" spans="1:25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7"/>
      <c r="S54" s="17"/>
      <c r="T54" s="13"/>
      <c r="U54" s="13"/>
      <c r="V54" s="13"/>
      <c r="W54" s="13"/>
      <c r="X54" s="13"/>
      <c r="Y54" s="13"/>
    </row>
    <row r="55" spans="1:25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6"/>
      <c r="S55" s="16"/>
      <c r="T55" s="17"/>
      <c r="U55" s="17"/>
      <c r="V55" s="17"/>
      <c r="W55" s="17"/>
      <c r="X55" s="17"/>
      <c r="Y55" s="17"/>
    </row>
    <row r="56" spans="1:25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7"/>
      <c r="S56" s="17"/>
      <c r="T56" s="17"/>
      <c r="U56" s="17"/>
      <c r="V56" s="17"/>
      <c r="W56" s="17"/>
      <c r="X56" s="17"/>
      <c r="Y56" s="17"/>
    </row>
    <row r="57" spans="1:25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7"/>
      <c r="S57" s="17"/>
      <c r="T57" s="17"/>
      <c r="U57" s="17"/>
      <c r="V57" s="17"/>
      <c r="W57" s="17"/>
      <c r="X57" s="17"/>
      <c r="Y57" s="17"/>
    </row>
  </sheetData>
  <sheetProtection password="BE7F" sheet="1" objects="1" scenarios="1" selectLockedCells="1"/>
  <mergeCells count="208">
    <mergeCell ref="A39:D39"/>
    <mergeCell ref="E39:G39"/>
    <mergeCell ref="K39:L39"/>
    <mergeCell ref="N39:O39"/>
    <mergeCell ref="Q39:U39"/>
    <mergeCell ref="V39:W39"/>
    <mergeCell ref="C38:D38"/>
    <mergeCell ref="E38:G38"/>
    <mergeCell ref="K38:L38"/>
    <mergeCell ref="N38:O38"/>
    <mergeCell ref="Q38:U38"/>
    <mergeCell ref="V38:W38"/>
    <mergeCell ref="C37:D37"/>
    <mergeCell ref="E37:G37"/>
    <mergeCell ref="K37:L37"/>
    <mergeCell ref="N37:O37"/>
    <mergeCell ref="Q37:U37"/>
    <mergeCell ref="V37:W37"/>
    <mergeCell ref="C36:D36"/>
    <mergeCell ref="E36:G36"/>
    <mergeCell ref="K36:L36"/>
    <mergeCell ref="N36:O36"/>
    <mergeCell ref="Q36:U36"/>
    <mergeCell ref="V36:W36"/>
    <mergeCell ref="C35:D35"/>
    <mergeCell ref="E35:G35"/>
    <mergeCell ref="K35:L35"/>
    <mergeCell ref="N35:O35"/>
    <mergeCell ref="Q35:U35"/>
    <mergeCell ref="V35:W35"/>
    <mergeCell ref="C34:D34"/>
    <mergeCell ref="E34:G34"/>
    <mergeCell ref="K34:L34"/>
    <mergeCell ref="N34:O34"/>
    <mergeCell ref="Q34:U34"/>
    <mergeCell ref="V34:W34"/>
    <mergeCell ref="C33:D33"/>
    <mergeCell ref="E33:G33"/>
    <mergeCell ref="K33:L33"/>
    <mergeCell ref="N33:O33"/>
    <mergeCell ref="Q33:U33"/>
    <mergeCell ref="V33:W33"/>
    <mergeCell ref="C32:D32"/>
    <mergeCell ref="E32:G32"/>
    <mergeCell ref="K32:L32"/>
    <mergeCell ref="N32:O32"/>
    <mergeCell ref="Q32:U32"/>
    <mergeCell ref="V32:W32"/>
    <mergeCell ref="C31:D31"/>
    <mergeCell ref="E31:G31"/>
    <mergeCell ref="K31:L31"/>
    <mergeCell ref="N31:O31"/>
    <mergeCell ref="Q31:U31"/>
    <mergeCell ref="V31:W31"/>
    <mergeCell ref="C30:D30"/>
    <mergeCell ref="E30:G30"/>
    <mergeCell ref="K30:L30"/>
    <mergeCell ref="N30:O30"/>
    <mergeCell ref="Q30:U30"/>
    <mergeCell ref="V30:W30"/>
    <mergeCell ref="C29:D29"/>
    <mergeCell ref="E29:G29"/>
    <mergeCell ref="K29:L29"/>
    <mergeCell ref="N29:O29"/>
    <mergeCell ref="Q29:U29"/>
    <mergeCell ref="V29:W29"/>
    <mergeCell ref="C28:D28"/>
    <mergeCell ref="E28:G28"/>
    <mergeCell ref="K28:L28"/>
    <mergeCell ref="N28:O28"/>
    <mergeCell ref="Q28:U28"/>
    <mergeCell ref="V28:W28"/>
    <mergeCell ref="C27:D27"/>
    <mergeCell ref="E27:G27"/>
    <mergeCell ref="K27:L27"/>
    <mergeCell ref="N27:O27"/>
    <mergeCell ref="Q27:U27"/>
    <mergeCell ref="V27:W27"/>
    <mergeCell ref="C26:D26"/>
    <mergeCell ref="E26:G26"/>
    <mergeCell ref="K26:L26"/>
    <mergeCell ref="N26:O26"/>
    <mergeCell ref="Q26:U26"/>
    <mergeCell ref="V26:W26"/>
    <mergeCell ref="C25:D25"/>
    <mergeCell ref="E25:G25"/>
    <mergeCell ref="K25:L25"/>
    <mergeCell ref="N25:O25"/>
    <mergeCell ref="Q25:U25"/>
    <mergeCell ref="V25:W25"/>
    <mergeCell ref="C24:D24"/>
    <mergeCell ref="E24:G24"/>
    <mergeCell ref="K24:L24"/>
    <mergeCell ref="N24:O24"/>
    <mergeCell ref="Q24:U24"/>
    <mergeCell ref="V24:W24"/>
    <mergeCell ref="C23:D23"/>
    <mergeCell ref="E23:G23"/>
    <mergeCell ref="K23:L23"/>
    <mergeCell ref="N23:O23"/>
    <mergeCell ref="Q23:U23"/>
    <mergeCell ref="V23:W23"/>
    <mergeCell ref="C22:D22"/>
    <mergeCell ref="E22:G22"/>
    <mergeCell ref="K22:L22"/>
    <mergeCell ref="N22:O22"/>
    <mergeCell ref="Q22:U22"/>
    <mergeCell ref="V22:W22"/>
    <mergeCell ref="C21:D21"/>
    <mergeCell ref="E21:G21"/>
    <mergeCell ref="K21:L21"/>
    <mergeCell ref="N21:O21"/>
    <mergeCell ref="Q21:U21"/>
    <mergeCell ref="V21:W21"/>
    <mergeCell ref="C20:D20"/>
    <mergeCell ref="E20:G20"/>
    <mergeCell ref="K20:L20"/>
    <mergeCell ref="N20:O20"/>
    <mergeCell ref="Q20:U20"/>
    <mergeCell ref="V20:W20"/>
    <mergeCell ref="C19:D19"/>
    <mergeCell ref="E19:G19"/>
    <mergeCell ref="K19:L19"/>
    <mergeCell ref="N19:O19"/>
    <mergeCell ref="Q19:U19"/>
    <mergeCell ref="V19:W19"/>
    <mergeCell ref="C18:D18"/>
    <mergeCell ref="E18:G18"/>
    <mergeCell ref="K18:L18"/>
    <mergeCell ref="N18:O18"/>
    <mergeCell ref="Q18:U18"/>
    <mergeCell ref="V18:W18"/>
    <mergeCell ref="C17:D17"/>
    <mergeCell ref="E17:G17"/>
    <mergeCell ref="K17:L17"/>
    <mergeCell ref="N17:O17"/>
    <mergeCell ref="Q17:U17"/>
    <mergeCell ref="V17:W17"/>
    <mergeCell ref="C16:D16"/>
    <mergeCell ref="E16:G16"/>
    <mergeCell ref="K16:L16"/>
    <mergeCell ref="N16:O16"/>
    <mergeCell ref="Q16:U16"/>
    <mergeCell ref="V16:W16"/>
    <mergeCell ref="C15:D15"/>
    <mergeCell ref="E15:G15"/>
    <mergeCell ref="K15:L15"/>
    <mergeCell ref="N15:O15"/>
    <mergeCell ref="Q15:U15"/>
    <mergeCell ref="V15:W15"/>
    <mergeCell ref="C14:D14"/>
    <mergeCell ref="E14:G14"/>
    <mergeCell ref="K14:L14"/>
    <mergeCell ref="N14:O14"/>
    <mergeCell ref="Q14:U14"/>
    <mergeCell ref="V14:W14"/>
    <mergeCell ref="C13:D13"/>
    <mergeCell ref="E13:G13"/>
    <mergeCell ref="K13:L13"/>
    <mergeCell ref="N13:O13"/>
    <mergeCell ref="Q13:U13"/>
    <mergeCell ref="V13:W13"/>
    <mergeCell ref="C12:D12"/>
    <mergeCell ref="E12:G12"/>
    <mergeCell ref="K12:L12"/>
    <mergeCell ref="N12:O12"/>
    <mergeCell ref="Q12:U12"/>
    <mergeCell ref="V12:W12"/>
    <mergeCell ref="C11:D11"/>
    <mergeCell ref="E11:G11"/>
    <mergeCell ref="K11:L11"/>
    <mergeCell ref="N11:O11"/>
    <mergeCell ref="Q11:U11"/>
    <mergeCell ref="V11:W11"/>
    <mergeCell ref="C10:D10"/>
    <mergeCell ref="E10:G10"/>
    <mergeCell ref="K10:L10"/>
    <mergeCell ref="N10:O10"/>
    <mergeCell ref="Q10:U10"/>
    <mergeCell ref="V10:W10"/>
    <mergeCell ref="C9:D9"/>
    <mergeCell ref="E9:G9"/>
    <mergeCell ref="K9:L9"/>
    <mergeCell ref="N9:O9"/>
    <mergeCell ref="Q9:U9"/>
    <mergeCell ref="V9:W9"/>
    <mergeCell ref="C8:D8"/>
    <mergeCell ref="E8:G8"/>
    <mergeCell ref="K8:L8"/>
    <mergeCell ref="N8:O8"/>
    <mergeCell ref="Q8:U8"/>
    <mergeCell ref="V8:W8"/>
    <mergeCell ref="P5:S5"/>
    <mergeCell ref="T5:U5"/>
    <mergeCell ref="F6:H6"/>
    <mergeCell ref="I6:N6"/>
    <mergeCell ref="P6:S6"/>
    <mergeCell ref="T6:U6"/>
    <mergeCell ref="E1:Y1"/>
    <mergeCell ref="AA1:AB1"/>
    <mergeCell ref="E2:Y2"/>
    <mergeCell ref="F4:H4"/>
    <mergeCell ref="I4:N4"/>
    <mergeCell ref="P4:S4"/>
    <mergeCell ref="T4:U4"/>
    <mergeCell ref="V4:Y6"/>
    <mergeCell ref="F5:H5"/>
    <mergeCell ref="I5:N5"/>
  </mergeCells>
  <dataValidations count="1">
    <dataValidation type="whole" allowBlank="1" showInputMessage="1" showErrorMessage="1" sqref="A9:A38">
      <formula1>6000000</formula1>
      <formula2>12000000</formula2>
    </dataValidation>
  </dataValidations>
  <printOptions horizontalCentered="1" verticalCentered="1"/>
  <pageMargins left="0.5118110236220472" right="0.5118110236220472" top="0.15748031496062992" bottom="0.1968503937007874" header="0.5118110236220472" footer="0.5118110236220472"/>
  <pageSetup fitToHeight="1" fitToWidth="1" horizontalDpi="300" verticalDpi="300" orientation="landscape" paperSize="9" scale="75" r:id="rId2"/>
  <ignoredErrors>
    <ignoredError sqref="A9:Y3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rendu de compétition</dc:title>
  <dc:subject>Section "NS"</dc:subject>
  <dc:creator>Robert DEMANGEON</dc:creator>
  <cp:keywords/>
  <dc:description>Supporte les calasses F2A, F2B, F2C, F4A, F4B, F4C, DS, F6, F7, F8.
Accepte 60 concurrents
Résultats triés sur 2 pages de 30 lignes</dc:description>
  <cp:lastModifiedBy>JEAN PIERRE</cp:lastModifiedBy>
  <cp:lastPrinted>2020-02-13T16:35:22Z</cp:lastPrinted>
  <dcterms:created xsi:type="dcterms:W3CDTF">2009-09-27T08:16:58Z</dcterms:created>
  <dcterms:modified xsi:type="dcterms:W3CDTF">2022-04-04T17:01:25Z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