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703" yWindow="309" windowWidth="14614" windowHeight="12094"/>
  </bookViews>
  <sheets>
    <sheet name="MODE D'EMPLOI" sheetId="6" r:id="rId1"/>
    <sheet name="ENREGISTREMENTS Evénéments" sheetId="3" r:id="rId2"/>
    <sheet name="MODIFICATIONS Evénéments" sheetId="7" r:id="rId3"/>
    <sheet name="LISTES" sheetId="4" r:id="rId4"/>
  </sheets>
  <definedNames>
    <definedName name="_">LISTES!$O$3:$O$10</definedName>
    <definedName name="_xlnm._FilterDatabase" localSheetId="1" hidden="1">'ENREGISTREMENTS Evénéments'!$A$4:$Q$68</definedName>
    <definedName name="_xlnm._FilterDatabase" localSheetId="3" hidden="1">LISTES!$A$2:$I$57</definedName>
    <definedName name="Calendrier">LISTES!$Q$3:$Q$5</definedName>
    <definedName name="Classes">LISTES!$M$3:$M$8</definedName>
    <definedName name="Compets">LISTES!$O$3:$O$10</definedName>
    <definedName name="_xlnm.Print_Titles" localSheetId="1">'ENREGISTREMENTS Evénéments'!$2:$4</definedName>
    <definedName name="_xlnm.Print_Titles" localSheetId="2">'MODIFICATIONS Evénéments'!$1:$10</definedName>
    <definedName name="ModifAnnul">LISTES!$K$3:$K$6</definedName>
    <definedName name="NomClubs">LISTES!$B$3:$B$70</definedName>
    <definedName name="RaccourciNom">LISTES!$A$3:$A$70</definedName>
    <definedName name="_xlnm.Print_Area" localSheetId="1">'ENREGISTREMENTS Evénéments'!$A$2:$Q$68</definedName>
    <definedName name="_xlnm.Print_Area" localSheetId="0">'MODE D''EMPLOI'!$A$1:$Q$48</definedName>
    <definedName name="_xlnm.Print_Area" localSheetId="2">'MODIFICATIONS Evénéments'!$A$1:$Q$60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4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F5" i="3"/>
  <c r="D5"/>
  <c r="E5" s="1"/>
  <c r="N12" i="7"/>
  <c r="N13"/>
  <c r="N14"/>
  <c r="N15"/>
  <c r="N16"/>
  <c r="F12"/>
  <c r="F13"/>
  <c r="F14"/>
  <c r="F15"/>
  <c r="E57" i="4"/>
  <c r="E58"/>
  <c r="D13" i="7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E49" s="1"/>
  <c r="D50"/>
  <c r="E50" s="1"/>
  <c r="D51"/>
  <c r="E51" s="1"/>
  <c r="D52"/>
  <c r="E52" s="1"/>
  <c r="D53"/>
  <c r="E53" s="1"/>
  <c r="D54"/>
  <c r="E54" s="1"/>
  <c r="D55"/>
  <c r="E55" s="1"/>
  <c r="D56"/>
  <c r="E56" s="1"/>
  <c r="D57"/>
  <c r="E57" s="1"/>
  <c r="D58"/>
  <c r="E58" s="1"/>
  <c r="D59"/>
  <c r="E59" s="1"/>
  <c r="D12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N65" i="3"/>
  <c r="N66"/>
  <c r="F68"/>
  <c r="F66"/>
  <c r="F42"/>
  <c r="F43"/>
  <c r="F44"/>
  <c r="F45"/>
  <c r="F46"/>
  <c r="F23"/>
  <c r="F24"/>
  <c r="F25"/>
  <c r="F26"/>
  <c r="N24"/>
  <c r="N25"/>
  <c r="N6"/>
  <c r="N7"/>
  <c r="N8"/>
  <c r="N9"/>
  <c r="N5"/>
  <c r="F6"/>
  <c r="F7"/>
  <c r="F8"/>
  <c r="F9"/>
  <c r="F10"/>
  <c r="N48" i="7" l="1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O14"/>
  <c r="P14"/>
  <c r="Q14"/>
  <c r="O15"/>
  <c r="P15"/>
  <c r="Q15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F12" i="3"/>
  <c r="F13"/>
  <c r="F11"/>
  <c r="F14"/>
  <c r="F15"/>
  <c r="F16"/>
  <c r="F17"/>
  <c r="F18"/>
  <c r="F19"/>
  <c r="F20"/>
  <c r="F21"/>
  <c r="F22"/>
  <c r="F27"/>
  <c r="F28"/>
  <c r="F29"/>
  <c r="F30"/>
  <c r="F31"/>
  <c r="F32"/>
  <c r="F33"/>
  <c r="F34"/>
  <c r="F35"/>
  <c r="F36"/>
  <c r="F37"/>
  <c r="F38"/>
  <c r="F39"/>
  <c r="F40"/>
  <c r="F41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7"/>
  <c r="E56" i="4"/>
  <c r="E3"/>
  <c r="D62" i="3" l="1"/>
  <c r="E62" s="1"/>
  <c r="N62"/>
  <c r="O62"/>
  <c r="P62"/>
  <c r="Q62"/>
  <c r="D63"/>
  <c r="E63" s="1"/>
  <c r="N63"/>
  <c r="O63"/>
  <c r="P63"/>
  <c r="Q63"/>
  <c r="D64"/>
  <c r="E64" s="1"/>
  <c r="N64"/>
  <c r="O64"/>
  <c r="P64"/>
  <c r="Q64"/>
  <c r="D65"/>
  <c r="E65" s="1"/>
  <c r="O65"/>
  <c r="P65"/>
  <c r="Q65"/>
  <c r="D58"/>
  <c r="E58" s="1"/>
  <c r="N58"/>
  <c r="O58"/>
  <c r="P58"/>
  <c r="Q58"/>
  <c r="D59"/>
  <c r="E59" s="1"/>
  <c r="N59"/>
  <c r="O59"/>
  <c r="P59"/>
  <c r="Q59"/>
  <c r="D60"/>
  <c r="E60" s="1"/>
  <c r="N60"/>
  <c r="O60"/>
  <c r="P60"/>
  <c r="Q60"/>
  <c r="D61"/>
  <c r="E61" s="1"/>
  <c r="N61"/>
  <c r="O61"/>
  <c r="P61"/>
  <c r="Q61"/>
  <c r="D66"/>
  <c r="E66" s="1"/>
  <c r="O66"/>
  <c r="P66"/>
  <c r="Q66"/>
  <c r="D67"/>
  <c r="E67" s="1"/>
  <c r="N67"/>
  <c r="O67"/>
  <c r="P67"/>
  <c r="Q67"/>
  <c r="D68"/>
  <c r="E68" s="1"/>
  <c r="N68"/>
  <c r="O68"/>
  <c r="P68"/>
  <c r="Q68"/>
  <c r="D6"/>
  <c r="E6" s="1"/>
  <c r="O6"/>
  <c r="P6"/>
  <c r="Q6"/>
  <c r="D7"/>
  <c r="E7" s="1"/>
  <c r="O7"/>
  <c r="P7"/>
  <c r="Q7"/>
  <c r="D8"/>
  <c r="E8" s="1"/>
  <c r="O8"/>
  <c r="P8"/>
  <c r="Q8"/>
  <c r="D9"/>
  <c r="E9" s="1"/>
  <c r="O9"/>
  <c r="P9"/>
  <c r="Q9"/>
  <c r="D10"/>
  <c r="E10" s="1"/>
  <c r="N10"/>
  <c r="O10"/>
  <c r="P10"/>
  <c r="Q10"/>
  <c r="D11"/>
  <c r="E11" s="1"/>
  <c r="N11"/>
  <c r="O11"/>
  <c r="P11"/>
  <c r="Q11"/>
  <c r="D12"/>
  <c r="E12" s="1"/>
  <c r="N12"/>
  <c r="O12"/>
  <c r="P12"/>
  <c r="Q12"/>
  <c r="D13"/>
  <c r="E13" s="1"/>
  <c r="N13"/>
  <c r="O13"/>
  <c r="P13"/>
  <c r="Q13"/>
  <c r="D14"/>
  <c r="E14" s="1"/>
  <c r="N14"/>
  <c r="O14"/>
  <c r="P14"/>
  <c r="Q14"/>
  <c r="D15"/>
  <c r="E15" s="1"/>
  <c r="N15"/>
  <c r="O15"/>
  <c r="P15"/>
  <c r="Q15"/>
  <c r="D16"/>
  <c r="E16" s="1"/>
  <c r="N16"/>
  <c r="O16"/>
  <c r="P16"/>
  <c r="Q16"/>
  <c r="D17"/>
  <c r="E17" s="1"/>
  <c r="N17"/>
  <c r="O17"/>
  <c r="P17"/>
  <c r="Q17"/>
  <c r="D18"/>
  <c r="E18" s="1"/>
  <c r="N18"/>
  <c r="O18"/>
  <c r="P18"/>
  <c r="Q18"/>
  <c r="D19"/>
  <c r="E19" s="1"/>
  <c r="N19"/>
  <c r="O19"/>
  <c r="P19"/>
  <c r="Q19"/>
  <c r="D20"/>
  <c r="E20" s="1"/>
  <c r="N20"/>
  <c r="O20"/>
  <c r="P20"/>
  <c r="Q20"/>
  <c r="D21"/>
  <c r="E21" s="1"/>
  <c r="N21"/>
  <c r="O21"/>
  <c r="P21"/>
  <c r="Q21"/>
  <c r="D22"/>
  <c r="E22" s="1"/>
  <c r="N22"/>
  <c r="O22"/>
  <c r="P22"/>
  <c r="Q22"/>
  <c r="D23"/>
  <c r="E23" s="1"/>
  <c r="N23"/>
  <c r="O23"/>
  <c r="P23"/>
  <c r="Q23"/>
  <c r="D24"/>
  <c r="E24" s="1"/>
  <c r="O24"/>
  <c r="P24"/>
  <c r="Q24"/>
  <c r="D25"/>
  <c r="E25" s="1"/>
  <c r="O25"/>
  <c r="P25"/>
  <c r="Q25"/>
  <c r="D26"/>
  <c r="E26" s="1"/>
  <c r="N26"/>
  <c r="O26"/>
  <c r="P26"/>
  <c r="Q26"/>
  <c r="D27"/>
  <c r="E27" s="1"/>
  <c r="N27"/>
  <c r="O27"/>
  <c r="P27"/>
  <c r="Q27"/>
  <c r="D28"/>
  <c r="E28" s="1"/>
  <c r="N28"/>
  <c r="O28"/>
  <c r="P28"/>
  <c r="Q28"/>
  <c r="D29"/>
  <c r="E29" s="1"/>
  <c r="N29"/>
  <c r="O29"/>
  <c r="P29"/>
  <c r="Q29"/>
  <c r="D30"/>
  <c r="E30" s="1"/>
  <c r="N30"/>
  <c r="O30"/>
  <c r="P30"/>
  <c r="Q30"/>
  <c r="D31"/>
  <c r="E31" s="1"/>
  <c r="N31"/>
  <c r="O31"/>
  <c r="P31"/>
  <c r="Q31"/>
  <c r="D32"/>
  <c r="E32" s="1"/>
  <c r="N32"/>
  <c r="O32"/>
  <c r="P32"/>
  <c r="Q32"/>
  <c r="D33"/>
  <c r="E33" s="1"/>
  <c r="N33"/>
  <c r="O33"/>
  <c r="P33"/>
  <c r="Q33"/>
  <c r="N34" l="1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O55"/>
  <c r="P55"/>
  <c r="Q55"/>
  <c r="O56"/>
  <c r="P56"/>
  <c r="Q56"/>
  <c r="O57"/>
  <c r="P57"/>
  <c r="Q57"/>
  <c r="D55"/>
  <c r="E55" s="1"/>
  <c r="D56"/>
  <c r="E56" s="1"/>
  <c r="D57"/>
  <c r="E57" s="1"/>
  <c r="Q13" i="7"/>
  <c r="P13"/>
  <c r="O13"/>
  <c r="Q12"/>
  <c r="P12"/>
  <c r="O12"/>
  <c r="O47" i="3"/>
  <c r="P47"/>
  <c r="Q47"/>
  <c r="O48"/>
  <c r="P48"/>
  <c r="Q48"/>
  <c r="O49"/>
  <c r="P49"/>
  <c r="Q49"/>
  <c r="O50"/>
  <c r="P50"/>
  <c r="Q50"/>
  <c r="O51"/>
  <c r="P51"/>
  <c r="Q51"/>
  <c r="O52"/>
  <c r="P52"/>
  <c r="Q52"/>
  <c r="O53"/>
  <c r="P53"/>
  <c r="Q53"/>
  <c r="O54"/>
  <c r="P54"/>
  <c r="Q54"/>
  <c r="Q34"/>
  <c r="Q35"/>
  <c r="Q36"/>
  <c r="Q37"/>
  <c r="Q38"/>
  <c r="Q39"/>
  <c r="Q40"/>
  <c r="Q41"/>
  <c r="Q42"/>
  <c r="Q43"/>
  <c r="Q44"/>
  <c r="Q45"/>
  <c r="Q46"/>
  <c r="Q5"/>
  <c r="P34"/>
  <c r="P35"/>
  <c r="P36"/>
  <c r="P37"/>
  <c r="P38"/>
  <c r="P39"/>
  <c r="P40"/>
  <c r="P41"/>
  <c r="P42"/>
  <c r="P43"/>
  <c r="P44"/>
  <c r="P45"/>
  <c r="P46"/>
  <c r="P5"/>
  <c r="O34"/>
  <c r="O35"/>
  <c r="O36"/>
  <c r="O37"/>
  <c r="O38"/>
  <c r="O39"/>
  <c r="O40"/>
  <c r="O41"/>
  <c r="O42"/>
  <c r="O43"/>
  <c r="O44"/>
  <c r="O45"/>
  <c r="O46"/>
  <c r="O5"/>
  <c r="D50"/>
  <c r="E50" s="1"/>
  <c r="D51"/>
  <c r="E51" s="1"/>
  <c r="D52"/>
  <c r="E52" s="1"/>
  <c r="D53"/>
  <c r="E53" s="1"/>
  <c r="D54"/>
  <c r="E54" s="1"/>
  <c r="E12" i="7"/>
  <c r="D34" i="3"/>
  <c r="E34" s="1"/>
  <c r="D49" l="1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8"/>
  <c r="E38" s="1"/>
  <c r="D37"/>
  <c r="E37" s="1"/>
  <c r="D36"/>
  <c r="E36" s="1"/>
  <c r="D35"/>
  <c r="E35" s="1"/>
  <c r="C1" i="4" l="1"/>
  <c r="E60" l="1"/>
  <c r="E61"/>
  <c r="E62"/>
  <c r="E63"/>
  <c r="E64"/>
  <c r="E65"/>
  <c r="E66"/>
  <c r="E67"/>
  <c r="E68"/>
  <c r="E69"/>
  <c r="E70"/>
  <c r="E71"/>
  <c r="E59"/>
</calcChain>
</file>

<file path=xl/sharedStrings.xml><?xml version="1.0" encoding="utf-8"?>
<sst xmlns="http://schemas.openxmlformats.org/spreadsheetml/2006/main" count="1573" uniqueCount="525">
  <si>
    <t>Numéro</t>
  </si>
  <si>
    <t>M</t>
  </si>
  <si>
    <t>MRC</t>
  </si>
  <si>
    <t>NS &amp; C</t>
  </si>
  <si>
    <t>Nord Ouest</t>
  </si>
  <si>
    <t>Grand Ouest</t>
  </si>
  <si>
    <t>Sud Ouest</t>
  </si>
  <si>
    <t>Naviest</t>
  </si>
  <si>
    <t>Méditerranée</t>
  </si>
  <si>
    <t>Ile de France</t>
  </si>
  <si>
    <t>Modele Yacht Club Picard</t>
  </si>
  <si>
    <t>S.B.M. Saint Nazaire</t>
  </si>
  <si>
    <t>001</t>
  </si>
  <si>
    <t>018</t>
  </si>
  <si>
    <t>019</t>
  </si>
  <si>
    <t>MYC du Languedoc Caraman</t>
  </si>
  <si>
    <t>027</t>
  </si>
  <si>
    <t>039</t>
  </si>
  <si>
    <t>Model Naval Flandres Artois</t>
  </si>
  <si>
    <t>072</t>
  </si>
  <si>
    <t>086</t>
  </si>
  <si>
    <t>098</t>
  </si>
  <si>
    <t>Model's Yacht Club d'Aquitaine</t>
  </si>
  <si>
    <t>Miniflotte 44</t>
  </si>
  <si>
    <t>Les Espadons Charentais</t>
  </si>
  <si>
    <t>Club Modélisme de Montaigu</t>
  </si>
  <si>
    <t>Model Nautic Club Beaujolais</t>
  </si>
  <si>
    <t>Rennes Model Naval</t>
  </si>
  <si>
    <t>Club de Modélisme Villeveyracois</t>
  </si>
  <si>
    <t>Aqua Model 13 Marignane</t>
  </si>
  <si>
    <t>CNV Offshore Modélisme</t>
  </si>
  <si>
    <t>Espadon Model Naval Nivernais</t>
  </si>
  <si>
    <t>Modèle Club de Gonesse</t>
  </si>
  <si>
    <t>Modélisme Naval du Gatinais</t>
  </si>
  <si>
    <t>Club Model Crégy les Meaux</t>
  </si>
  <si>
    <t>Model Club de Créteil</t>
  </si>
  <si>
    <t>Manosque Modélisme</t>
  </si>
  <si>
    <t>426</t>
  </si>
  <si>
    <t>Miniflotte 50 Marigny</t>
  </si>
  <si>
    <t>428</t>
  </si>
  <si>
    <t>Epaulard Senperé</t>
  </si>
  <si>
    <t>432</t>
  </si>
  <si>
    <t>Club Modélisme de Lanorgant</t>
  </si>
  <si>
    <t>433</t>
  </si>
  <si>
    <t>Les Chantiers de l'Isac</t>
  </si>
  <si>
    <t>440</t>
  </si>
  <si>
    <t>Modélisme Naval du Calaisis</t>
  </si>
  <si>
    <t>448</t>
  </si>
  <si>
    <t>USC Section Voile</t>
  </si>
  <si>
    <t>479</t>
  </si>
  <si>
    <t>Club Modéliste de Saclay</t>
  </si>
  <si>
    <t>500</t>
  </si>
  <si>
    <t>503</t>
  </si>
  <si>
    <t>CLUB ORGANISATEUR</t>
  </si>
  <si>
    <t>MNR Rouen</t>
  </si>
  <si>
    <t>Miniflotte Colbert</t>
  </si>
  <si>
    <t>Club Nautique Pyrénéen</t>
  </si>
  <si>
    <t>Model Club Fontainebleau Avon</t>
  </si>
  <si>
    <t>Modélisme Naval Troyen</t>
  </si>
  <si>
    <t>Motonautisme RC Nanterre</t>
  </si>
  <si>
    <t>Miniflotte Gardoise</t>
  </si>
  <si>
    <t>Navi Model Club Magny le Hongre</t>
  </si>
  <si>
    <t>Amicale Marine Maquette Cabannes</t>
  </si>
  <si>
    <t>Legéens Hobby Offshore RC</t>
  </si>
  <si>
    <t>Club Modélisme Bateaux Sélestat</t>
  </si>
  <si>
    <t>Modèles Club Montigny les Metz</t>
  </si>
  <si>
    <t>Club Navimodélisme Pays de Lure</t>
  </si>
  <si>
    <t>005</t>
  </si>
  <si>
    <t>106</t>
  </si>
  <si>
    <t>131</t>
  </si>
  <si>
    <t>167</t>
  </si>
  <si>
    <t>181</t>
  </si>
  <si>
    <t>190</t>
  </si>
  <si>
    <t>260</t>
  </si>
  <si>
    <t>277</t>
  </si>
  <si>
    <t>325</t>
  </si>
  <si>
    <t>329</t>
  </si>
  <si>
    <t>332</t>
  </si>
  <si>
    <t>339</t>
  </si>
  <si>
    <t>344</t>
  </si>
  <si>
    <t>364</t>
  </si>
  <si>
    <t>396</t>
  </si>
  <si>
    <t>414</t>
  </si>
  <si>
    <t>415</t>
  </si>
  <si>
    <t>455</t>
  </si>
  <si>
    <t>468</t>
  </si>
  <si>
    <t>269</t>
  </si>
  <si>
    <t>516</t>
  </si>
  <si>
    <t>501</t>
  </si>
  <si>
    <t>294</t>
  </si>
  <si>
    <t>132</t>
  </si>
  <si>
    <t>OD</t>
  </si>
  <si>
    <t>Nom_Clubs</t>
  </si>
  <si>
    <t>Région</t>
  </si>
  <si>
    <t>Contact</t>
  </si>
  <si>
    <t>Téléphone</t>
  </si>
  <si>
    <t>Mail</t>
  </si>
  <si>
    <t>06 89 30 45 62</t>
  </si>
  <si>
    <t>club@navimodelmagny.fr</t>
  </si>
  <si>
    <t>GUINDANI Fabrice</t>
  </si>
  <si>
    <t>mickb238@yahoo.fr</t>
  </si>
  <si>
    <t>BOUIN Mickael</t>
  </si>
  <si>
    <t xml:space="preserve"> 07 87 87 56 76</t>
  </si>
  <si>
    <t>usc.modélisme@orange.fr</t>
  </si>
  <si>
    <t>06 47 93 59 37</t>
  </si>
  <si>
    <t xml:space="preserve">GABIN Hugues  </t>
  </si>
  <si>
    <t>hugues.gabin@wanadoo.fr</t>
  </si>
  <si>
    <t>06 73 48 97 70</t>
  </si>
  <si>
    <t>JOALLAND Claude</t>
  </si>
  <si>
    <t>joalland.claude@wanadoo.fr</t>
  </si>
  <si>
    <t>CORRE Yvon</t>
  </si>
  <si>
    <t>06 86 55 24 52</t>
  </si>
  <si>
    <t>modelistes.lanorgant@gmail.com</t>
  </si>
  <si>
    <t>VIDEMONT Serge</t>
  </si>
  <si>
    <t>06 18 62 98 01</t>
  </si>
  <si>
    <t>serge.videmont@free.fr</t>
  </si>
  <si>
    <t>DUBUSSE Jean</t>
  </si>
  <si>
    <t xml:space="preserve">  jean.dubusse@bbox.fr</t>
  </si>
  <si>
    <t>MOSSER Philippe</t>
  </si>
  <si>
    <t>06 71 88 07 16</t>
  </si>
  <si>
    <t>mosser.philippe@wandoo.fr</t>
  </si>
  <si>
    <t>BATTE Mathieu</t>
  </si>
  <si>
    <t>06 67 97 61 25</t>
  </si>
  <si>
    <t>mathieubatte@yahoo.fr</t>
  </si>
  <si>
    <t>LASSERRE François</t>
  </si>
  <si>
    <t>05 59 68 64 92</t>
  </si>
  <si>
    <t>francois.lasserre6@orange.fr</t>
  </si>
  <si>
    <t>THEBAULT Serge</t>
  </si>
  <si>
    <t>04 90 66 24 14</t>
  </si>
  <si>
    <t>secashanai@orange.fr</t>
  </si>
  <si>
    <t>SALERT Jean Claude</t>
  </si>
  <si>
    <t>f1bii@orange.fr</t>
  </si>
  <si>
    <t xml:space="preserve">GALLI Gilbert </t>
  </si>
  <si>
    <t xml:space="preserve"> gilbert.galli@free.fr</t>
  </si>
  <si>
    <t>06 62 01 99 12</t>
  </si>
  <si>
    <t>PERRENOUD Philippe</t>
  </si>
  <si>
    <t>navimodelisme.lure@orange.fr</t>
  </si>
  <si>
    <t xml:space="preserve"> 03 84 63 15 09 </t>
  </si>
  <si>
    <t>BOUCLON Jean Luc</t>
  </si>
  <si>
    <t>06 83 29 27 89</t>
  </si>
  <si>
    <t>jeanluc.bouclon76@gmail.com</t>
  </si>
  <si>
    <t xml:space="preserve">DE SIMON Philippe </t>
  </si>
  <si>
    <t>06 12 30 43 77</t>
  </si>
  <si>
    <t>p.desimon@laposte.net</t>
  </si>
  <si>
    <t>charles.amalric@hotmail.fr</t>
  </si>
  <si>
    <t>06 51 84 06 97</t>
  </si>
  <si>
    <t>HUMBER Jean Marc</t>
  </si>
  <si>
    <t xml:space="preserve"> miniflottecolbert@orange.fr</t>
  </si>
  <si>
    <t>06 07 56 15 51</t>
  </si>
  <si>
    <t>TOURELLE Alexis</t>
  </si>
  <si>
    <t>GRANNEC André</t>
  </si>
  <si>
    <t>06 83 39 42 05</t>
  </si>
  <si>
    <t>grannec.andre@orange.fr</t>
  </si>
  <si>
    <t>06.15.11.04.78</t>
  </si>
  <si>
    <t>sylvien.tabeaud@gmail.com</t>
  </si>
  <si>
    <t>TABEAUD Sylvien</t>
  </si>
  <si>
    <t>HUET Jean Marc</t>
  </si>
  <si>
    <t xml:space="preserve"> jeanmarc_huet@hotmail.com </t>
  </si>
  <si>
    <t>06 28 05 35 84</t>
  </si>
  <si>
    <t>06 61 91 98 96</t>
  </si>
  <si>
    <t>schmorane@orange.fr</t>
  </si>
  <si>
    <t>HAINNEVILLE Michel</t>
  </si>
  <si>
    <t>02 35 20 53 01</t>
  </si>
  <si>
    <t>06 13 12 81 41</t>
  </si>
  <si>
    <t>hainneville8@laposte.net</t>
  </si>
  <si>
    <t>RENAULT Patrick</t>
  </si>
  <si>
    <t>06 32 46 21 79</t>
  </si>
  <si>
    <t xml:space="preserve">  </t>
  </si>
  <si>
    <t>patrickrenault62@gmail.com</t>
  </si>
  <si>
    <t>JOLLY Christian</t>
  </si>
  <si>
    <t>06 74 53 85 47</t>
  </si>
  <si>
    <t>christian_jolly@orange.fr</t>
  </si>
  <si>
    <t>MICHON Grégory</t>
  </si>
  <si>
    <t>06 83 20 85 41</t>
  </si>
  <si>
    <t>marsup0807@hotmail.com</t>
  </si>
  <si>
    <t>DEMANGEON Robert</t>
  </si>
  <si>
    <t>06 47 46 46 73</t>
  </si>
  <si>
    <t>robert.demangeon@club-internet.fr</t>
  </si>
  <si>
    <t>LATA Daniel</t>
  </si>
  <si>
    <t>07 81 53 81 33</t>
  </si>
  <si>
    <t>daninad@free.fr</t>
  </si>
  <si>
    <t>BLANC Yves</t>
  </si>
  <si>
    <t>06 68 24 71 19</t>
  </si>
  <si>
    <t>yves.blanc21@gmail.fr</t>
  </si>
  <si>
    <t>ROUILLE Charles</t>
  </si>
  <si>
    <t>06 52 85 94 33</t>
  </si>
  <si>
    <t>charouille@gmail.com</t>
  </si>
  <si>
    <t>PEYSSY Hervé</t>
  </si>
  <si>
    <t>06 20 40 22 50</t>
  </si>
  <si>
    <t>peyssy.herve@free.fr</t>
  </si>
  <si>
    <t>CARRIER Philippe</t>
  </si>
  <si>
    <t>06 65 39 60 02</t>
  </si>
  <si>
    <t>06 87 96 73 43</t>
  </si>
  <si>
    <t>tourelle.alexis@orange.fr</t>
  </si>
  <si>
    <t>Mod/Annul</t>
  </si>
  <si>
    <t>Modif.</t>
  </si>
  <si>
    <t>Annul.</t>
  </si>
  <si>
    <t>Autre</t>
  </si>
  <si>
    <t>*</t>
  </si>
  <si>
    <t>Classes</t>
  </si>
  <si>
    <t>Association modelistes de l'Aulne</t>
  </si>
  <si>
    <t>NOM CONTACT</t>
  </si>
  <si>
    <t>ADRESSE MAIL</t>
  </si>
  <si>
    <t>Compétitions</t>
  </si>
  <si>
    <t>Champt Région</t>
  </si>
  <si>
    <r>
      <t>Départ</t>
    </r>
    <r>
      <rPr>
        <b/>
        <vertAlign val="superscript"/>
        <sz val="12"/>
        <color theme="1"/>
        <rFont val="Calibri"/>
        <family val="2"/>
        <scheme val="minor"/>
      </rPr>
      <t>mt</t>
    </r>
  </si>
  <si>
    <t>LOCALISATION</t>
  </si>
  <si>
    <t>Ajouter?</t>
  </si>
  <si>
    <t>099</t>
  </si>
  <si>
    <t>Model Club de la Cours Roland</t>
  </si>
  <si>
    <t>LEBLOND David</t>
  </si>
  <si>
    <t>06 74 65 98 79</t>
  </si>
  <si>
    <t>hurvoileblond@orange.fr</t>
  </si>
  <si>
    <t>DAUNIZEAU Jean Marie</t>
  </si>
  <si>
    <t>Calendrier</t>
  </si>
  <si>
    <t>Compétition</t>
  </si>
  <si>
    <t>Mis à jour le :</t>
  </si>
  <si>
    <t>Cette page est protégée : 
ne pas l'enlever au risque de perdre des fonctionnalités et/ou données du calendrier</t>
  </si>
  <si>
    <t>ne pas enlever la protection au risque de perdre</t>
  </si>
  <si>
    <t xml:space="preserve">           des fonctionnalités et/ou données du calendrier</t>
  </si>
  <si>
    <r>
      <t xml:space="preserve">Pour info : </t>
    </r>
    <r>
      <rPr>
        <b/>
        <sz val="16"/>
        <color rgb="FFFF0000"/>
        <rFont val="Calibri"/>
        <family val="2"/>
        <scheme val="minor"/>
      </rPr>
      <t>NE PAS TOUCHER A CETTE PAGE</t>
    </r>
  </si>
  <si>
    <t>COMPTANT POUR</t>
  </si>
  <si>
    <r>
      <rPr>
        <b/>
        <u val="double"/>
        <sz val="12"/>
        <color theme="1"/>
        <rFont val="Calibri"/>
        <family val="2"/>
        <scheme val="minor"/>
      </rPr>
      <t>OBJECTIFS de l'OUTIL</t>
    </r>
    <r>
      <rPr>
        <b/>
        <sz val="12"/>
        <color theme="1"/>
        <rFont val="Calibri"/>
        <family val="2"/>
        <scheme val="minor"/>
      </rPr>
      <t xml:space="preserve">  :</t>
    </r>
  </si>
  <si>
    <t>Mr/Mme</t>
  </si>
  <si>
    <t>Adresse @</t>
  </si>
  <si>
    <t>Référent national actuel :</t>
  </si>
  <si>
    <t>International</t>
  </si>
  <si>
    <t>HATTET Jean Pierre</t>
  </si>
  <si>
    <t>jeanpierre.hattet@gmail.com</t>
  </si>
  <si>
    <t>06 62 80 88 30</t>
  </si>
  <si>
    <t>06 23 92 37 58</t>
  </si>
  <si>
    <t>SCHMIDT-MORAND Didier</t>
  </si>
  <si>
    <t>AMALRIC Charles</t>
  </si>
  <si>
    <t>rcfan77@gmail.com</t>
  </si>
  <si>
    <t>06 08 41 74 07</t>
  </si>
  <si>
    <t>GREGOIRE Sylvain</t>
  </si>
  <si>
    <r>
      <t>DEPART</t>
    </r>
    <r>
      <rPr>
        <b/>
        <vertAlign val="superscript"/>
        <sz val="9"/>
        <color theme="1"/>
        <rFont val="Calibri"/>
        <family val="2"/>
        <scheme val="minor"/>
      </rPr>
      <t>MT</t>
    </r>
  </si>
  <si>
    <t>/</t>
  </si>
  <si>
    <r>
      <rPr>
        <sz val="9"/>
        <color theme="1"/>
        <rFont val="Calibri"/>
        <family val="2"/>
        <scheme val="minor"/>
      </rPr>
      <t>ou</t>
    </r>
    <r>
      <rPr>
        <b/>
        <sz val="9"/>
        <color theme="1"/>
        <rFont val="Calibri"/>
        <family val="2"/>
        <scheme val="minor"/>
      </rPr>
      <t xml:space="preserve"> PAYS</t>
    </r>
  </si>
  <si>
    <t>S-Voile</t>
  </si>
  <si>
    <t>DATE DÉBUT</t>
  </si>
  <si>
    <t>TÉLÉPHONE</t>
  </si>
  <si>
    <t>Hors France - M</t>
  </si>
  <si>
    <t>Hors France - Mrc</t>
  </si>
  <si>
    <t>Hors France - Voile</t>
  </si>
  <si>
    <t>DirTech "M"</t>
  </si>
  <si>
    <t>DirTech "Mrc"</t>
  </si>
  <si>
    <r>
      <t xml:space="preserve">DirTech "NS </t>
    </r>
    <r>
      <rPr>
        <sz val="8"/>
        <color theme="1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 xml:space="preserve"> C"</t>
    </r>
  </si>
  <si>
    <t>DirTech "S"</t>
  </si>
  <si>
    <t xml:space="preserve">
SOUS
CLASSE</t>
  </si>
  <si>
    <t>CHAMBRAY les TOURS</t>
  </si>
  <si>
    <t xml:space="preserve">06 62 80 88 30 </t>
  </si>
  <si>
    <t>LAPOUGE Benoit</t>
  </si>
  <si>
    <t>06 23 37 88 27</t>
  </si>
  <si>
    <t>blapouge@orange.fr</t>
  </si>
  <si>
    <t>MCBN.president@gmail.com</t>
  </si>
  <si>
    <t>cm.villeveyrac@gmail.com</t>
  </si>
  <si>
    <t>Nouv.</t>
  </si>
  <si>
    <t>Toutes</t>
  </si>
  <si>
    <r>
      <rPr>
        <sz val="10"/>
        <color theme="1"/>
        <rFont val="Calibri"/>
        <family val="2"/>
        <scheme val="minor"/>
      </rPr>
      <t>Champt</t>
    </r>
    <r>
      <rPr>
        <sz val="11"/>
        <color theme="1"/>
        <rFont val="Calibri"/>
        <family val="2"/>
        <scheme val="minor"/>
      </rPr>
      <t xml:space="preserve"> MONDE</t>
    </r>
  </si>
  <si>
    <r>
      <rPr>
        <sz val="10"/>
        <color theme="1"/>
        <rFont val="Calibri"/>
        <family val="2"/>
        <scheme val="minor"/>
      </rPr>
      <t>Champt</t>
    </r>
    <r>
      <rPr>
        <sz val="11"/>
        <color theme="1"/>
        <rFont val="Calibri"/>
        <family val="2"/>
        <scheme val="minor"/>
      </rPr>
      <t xml:space="preserve"> FRANCE</t>
    </r>
  </si>
  <si>
    <r>
      <rPr>
        <sz val="10"/>
        <color theme="1"/>
        <rFont val="Calibri"/>
        <family val="2"/>
        <scheme val="minor"/>
      </rPr>
      <t>Coupe</t>
    </r>
    <r>
      <rPr>
        <sz val="9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FRANCE</t>
    </r>
  </si>
  <si>
    <r>
      <t>Trophée</t>
    </r>
    <r>
      <rPr>
        <sz val="11"/>
        <color theme="1"/>
        <rFont val="Calibri"/>
        <family val="2"/>
        <scheme val="minor"/>
      </rPr>
      <t xml:space="preserve"> FRANCE</t>
    </r>
  </si>
  <si>
    <t>CLASSE</t>
  </si>
  <si>
    <t xml:space="preserve">FÉDÉRATION FRANÇAISE de  MODÉLISME NAVAL </t>
  </si>
  <si>
    <t>LUGUERNE Yves</t>
  </si>
  <si>
    <t>COMPET. / 
DEMO-EXPO</t>
  </si>
  <si>
    <r>
      <rPr>
        <b/>
        <u val="double"/>
        <sz val="12"/>
        <color theme="1"/>
        <rFont val="Calibri"/>
        <family val="2"/>
        <scheme val="minor"/>
      </rPr>
      <t>RESPONSABILITÉS DE GESTION de l'OUTIL</t>
    </r>
    <r>
      <rPr>
        <b/>
        <sz val="12"/>
        <color theme="1"/>
        <rFont val="Calibri"/>
        <family val="2"/>
        <scheme val="minor"/>
      </rPr>
      <t xml:space="preserve">  :</t>
    </r>
  </si>
  <si>
    <t>550</t>
  </si>
  <si>
    <t>Naval "O"</t>
  </si>
  <si>
    <t>RENNES M.N.</t>
  </si>
  <si>
    <t>AULNE A.M.</t>
  </si>
  <si>
    <t>MARIGNANE A.M. 13</t>
  </si>
  <si>
    <t>CABANNE A.M.M.</t>
  </si>
  <si>
    <t>MONTAIGU C.M.</t>
  </si>
  <si>
    <t>SACLAY C.M.</t>
  </si>
  <si>
    <t>SELESTAT C.M.B.</t>
  </si>
  <si>
    <t>CREGY les MEAUX C.M.</t>
  </si>
  <si>
    <t>LANORGANT C.M.</t>
  </si>
  <si>
    <t>VILLEVEYRACOIS C.M.</t>
  </si>
  <si>
    <t>PYRENEEN C.N.</t>
  </si>
  <si>
    <t xml:space="preserve">COURS ROLAND M.C. </t>
  </si>
  <si>
    <t xml:space="preserve">CRETEIL M.C. </t>
  </si>
  <si>
    <t>MAGNY HONGRE M.N.C.</t>
  </si>
  <si>
    <t>PICARD M.N.C.</t>
  </si>
  <si>
    <t>CALAISIS M.N.</t>
  </si>
  <si>
    <t>FLANDRES ARTOIS M.N.</t>
  </si>
  <si>
    <t>GATINAIS M.N.</t>
  </si>
  <si>
    <t>FONTAINEBLEAU M.N.</t>
  </si>
  <si>
    <t>GONNESSE M.N.</t>
  </si>
  <si>
    <t>TROYEN M.N.</t>
  </si>
  <si>
    <t xml:space="preserve">NANTERRE M.R.C. </t>
  </si>
  <si>
    <t>CAMARAN M.Y.C.L.</t>
  </si>
  <si>
    <t>MANOSQUE M.</t>
  </si>
  <si>
    <t xml:space="preserve">SAINT NAZAIRE S.B.M. </t>
  </si>
  <si>
    <t>ROUEN M.N.R</t>
  </si>
  <si>
    <t>BRIEY Miniflotte 54</t>
  </si>
  <si>
    <t xml:space="preserve">NANTES Miniflotte 44 </t>
  </si>
  <si>
    <t>COLBERT Miniflotte 68</t>
  </si>
  <si>
    <t xml:space="preserve">MARIGNY Miniflotte 50 </t>
  </si>
  <si>
    <t>101</t>
  </si>
  <si>
    <t>ARGONNAUTES</t>
  </si>
  <si>
    <t>388</t>
  </si>
  <si>
    <t>GARDOISE Miniflotte 30</t>
  </si>
  <si>
    <t>BEAURAINS C.M.</t>
  </si>
  <si>
    <t>490</t>
  </si>
  <si>
    <t xml:space="preserve"> jump62217@hotmail.fr</t>
  </si>
  <si>
    <t>06 36 70 77 44</t>
  </si>
  <si>
    <t>GACI Jérémy</t>
  </si>
  <si>
    <t>Miniflotte BRIEY 54</t>
  </si>
  <si>
    <t>christophe.h54@hotmail.fr</t>
  </si>
  <si>
    <t>06 25 62 43 91</t>
  </si>
  <si>
    <t>mycpicard@free.fr</t>
  </si>
  <si>
    <t>Nom_Court</t>
  </si>
  <si>
    <t>06 61 57 36 92</t>
  </si>
  <si>
    <t>06 70 06 16 38</t>
  </si>
  <si>
    <t>yvesluguerne@gmail.com</t>
  </si>
  <si>
    <t>N°</t>
  </si>
  <si>
    <t>CESTAS M.Y.C.-NS-C</t>
  </si>
  <si>
    <t>CESTAS M.Y.C.-MRc</t>
  </si>
  <si>
    <t>n° 1</t>
  </si>
  <si>
    <t>n° 2</t>
  </si>
  <si>
    <t>n° 3</t>
  </si>
  <si>
    <t>n° 4</t>
  </si>
  <si>
    <t>n° 5</t>
  </si>
  <si>
    <t>n° 6</t>
  </si>
  <si>
    <t>n° 7</t>
  </si>
  <si>
    <t>n° 8</t>
  </si>
  <si>
    <t>n° 9</t>
  </si>
  <si>
    <t>n° 10</t>
  </si>
  <si>
    <t>n° 11</t>
  </si>
  <si>
    <t>n° 12</t>
  </si>
  <si>
    <t>n° 13</t>
  </si>
  <si>
    <t>n° 14</t>
  </si>
  <si>
    <t>n° 15</t>
  </si>
  <si>
    <t>n° 16</t>
  </si>
  <si>
    <t>n° 17</t>
  </si>
  <si>
    <t>n° 18</t>
  </si>
  <si>
    <r>
      <rPr>
        <b/>
        <sz val="11"/>
        <color rgb="FF333333"/>
        <rFont val="Calibri"/>
        <family val="2"/>
        <scheme val="minor"/>
      </rPr>
      <t>STATUT</t>
    </r>
    <r>
      <rPr>
        <b/>
        <sz val="10"/>
        <color rgb="FF333333"/>
        <rFont val="Calibri"/>
        <family val="2"/>
        <scheme val="minor"/>
      </rPr>
      <t xml:space="preserve">
</t>
    </r>
    <r>
      <rPr>
        <b/>
        <sz val="9"/>
        <color rgb="FF333333"/>
        <rFont val="Calibri"/>
        <family val="2"/>
        <scheme val="minor"/>
      </rPr>
      <t>NOUV./MODIF./ANNUL.</t>
    </r>
  </si>
  <si>
    <r>
      <t xml:space="preserve">DATE FIN
</t>
    </r>
    <r>
      <rPr>
        <sz val="11"/>
        <color theme="1"/>
        <rFont val="Calibri"/>
        <family val="2"/>
        <scheme val="minor"/>
      </rPr>
      <t>si diff</t>
    </r>
    <r>
      <rPr>
        <vertAlign val="superscript"/>
        <sz val="11"/>
        <color theme="1"/>
        <rFont val="Calibri"/>
        <family val="2"/>
        <scheme val="minor"/>
      </rPr>
      <t>érente</t>
    </r>
  </si>
  <si>
    <t>N° Initial Concerné</t>
  </si>
  <si>
    <r>
      <t xml:space="preserve">LIEU de l'ÉVÉNEMENT </t>
    </r>
    <r>
      <rPr>
        <sz val="9"/>
        <color theme="1"/>
        <rFont val="Calibri"/>
        <family val="2"/>
        <scheme val="minor"/>
      </rPr>
      <t>(=&lt;40 caractère, yc espaces )</t>
    </r>
  </si>
  <si>
    <t xml:space="preserve">  n°</t>
  </si>
  <si>
    <t xml:space="preserve">ORGANISATION de l'OUTIL de SAISIES des événements </t>
  </si>
  <si>
    <t xml:space="preserve">L'outil se présente sous la forme de 2 tableaux : </t>
  </si>
  <si>
    <t>A :</t>
  </si>
  <si>
    <r>
      <t xml:space="preserve"> - </t>
    </r>
    <r>
      <rPr>
        <b/>
        <sz val="11"/>
        <color theme="1"/>
        <rFont val="Calibri"/>
        <family val="2"/>
        <scheme val="minor"/>
      </rPr>
      <t>recenser les rencontres de l'année en cours</t>
    </r>
    <r>
      <rPr>
        <sz val="11"/>
        <color theme="1"/>
        <rFont val="Calibri"/>
        <family val="2"/>
        <scheme val="minor"/>
      </rPr>
      <t xml:space="preserve">, en minimisant les saisies et assurant un </t>
    </r>
    <r>
      <rPr>
        <b/>
        <sz val="11"/>
        <color theme="1"/>
        <rFont val="Calibri"/>
        <family val="2"/>
        <scheme val="minor"/>
      </rPr>
      <t>format unique</t>
    </r>
    <r>
      <rPr>
        <sz val="11"/>
        <color theme="1"/>
        <rFont val="Calibri"/>
        <family val="2"/>
        <scheme val="minor"/>
      </rPr>
      <t xml:space="preserve"> pour</t>
    </r>
    <r>
      <rPr>
        <b/>
        <sz val="11"/>
        <color theme="1"/>
        <rFont val="Calibri"/>
        <family val="2"/>
        <scheme val="minor"/>
      </rPr>
      <t xml:space="preserve"> chaque donnée</t>
    </r>
  </si>
  <si>
    <t xml:space="preserve"> ==&gt; </t>
  </si>
  <si>
    <t>B :</t>
  </si>
  <si>
    <t>exemple : 
cliquez sur une cellule</t>
  </si>
  <si>
    <t>C :</t>
  </si>
  <si>
    <r>
      <t xml:space="preserve">cellules </t>
    </r>
    <r>
      <rPr>
        <b/>
        <sz val="11"/>
        <color theme="1"/>
        <rFont val="Calibri"/>
        <family val="2"/>
        <scheme val="minor"/>
      </rPr>
      <t>disposant d'une liste</t>
    </r>
    <r>
      <rPr>
        <sz val="11"/>
        <color theme="1"/>
        <rFont val="Calibri"/>
        <family val="2"/>
        <scheme val="minor"/>
      </rPr>
      <t xml:space="preserve"> pour choisir une donnée</t>
    </r>
  </si>
  <si>
    <r>
      <t xml:space="preserve">apparition d'une flèche = une liste existe
= </t>
    </r>
    <r>
      <rPr>
        <b/>
        <sz val="11"/>
        <color theme="1"/>
        <rFont val="Calibri"/>
        <family val="2"/>
        <scheme val="minor"/>
      </rPr>
      <t>une liste existe</t>
    </r>
  </si>
  <si>
    <t>NB :</t>
  </si>
  <si>
    <r>
      <t xml:space="preserve">toujours </t>
    </r>
    <r>
      <rPr>
        <b/>
        <sz val="11"/>
        <color theme="1"/>
        <rFont val="Calibri"/>
        <family val="2"/>
        <scheme val="minor"/>
      </rPr>
      <t>mettre à jour la date</t>
    </r>
    <r>
      <rPr>
        <sz val="11"/>
        <color theme="1"/>
        <rFont val="Calibri"/>
        <family val="2"/>
        <scheme val="minor"/>
      </rPr>
      <t xml:space="preserve"> lorsque vous construisez/modifiez l'un des 2 tableaux </t>
    </r>
  </si>
  <si>
    <r>
      <t xml:space="preserve">cellules </t>
    </r>
    <r>
      <rPr>
        <b/>
        <sz val="11"/>
        <color theme="1"/>
        <rFont val="Calibri"/>
        <family val="2"/>
        <scheme val="minor"/>
      </rPr>
      <t xml:space="preserve">renseignées automatiquement </t>
    </r>
  </si>
  <si>
    <t>Tel :</t>
  </si>
  <si>
    <t>RAPPEL</t>
  </si>
  <si>
    <r>
      <rPr>
        <b/>
        <sz val="11"/>
        <color theme="1"/>
        <rFont val="Calibri"/>
        <family val="2"/>
        <scheme val="minor"/>
      </rPr>
      <t>Colonnes</t>
    </r>
    <r>
      <rPr>
        <sz val="11"/>
        <color theme="1"/>
        <rFont val="Calibri"/>
        <family val="2"/>
        <scheme val="minor"/>
      </rPr>
      <t xml:space="preserve"> : A -
</t>
    </r>
    <r>
      <rPr>
        <b/>
        <sz val="11"/>
        <color theme="1"/>
        <rFont val="Calibri"/>
        <family val="2"/>
        <scheme val="minor"/>
      </rPr>
      <t xml:space="preserve">Lignes </t>
    </r>
    <r>
      <rPr>
        <sz val="11"/>
        <color theme="1"/>
        <rFont val="Calibri"/>
        <family val="2"/>
        <scheme val="minor"/>
      </rPr>
      <t>: 27 à 35</t>
    </r>
  </si>
  <si>
    <t xml:space="preserve">B: </t>
  </si>
  <si>
    <t xml:space="preserve">choisir dans la liste déroulante le type de modification </t>
  </si>
  <si>
    <t>NOUVEAU</t>
  </si>
  <si>
    <r>
      <rPr>
        <b/>
        <sz val="11"/>
        <color theme="1"/>
        <rFont val="Calibri"/>
        <family val="2"/>
        <scheme val="minor"/>
      </rPr>
      <t>Colonnes</t>
    </r>
    <r>
      <rPr>
        <sz val="11"/>
        <color theme="1"/>
        <rFont val="Calibri"/>
        <family val="2"/>
        <scheme val="minor"/>
      </rPr>
      <t xml:space="preserve"> : J - K
</t>
    </r>
    <r>
      <rPr>
        <b/>
        <sz val="11"/>
        <color theme="1"/>
        <rFont val="Calibri"/>
        <family val="2"/>
        <scheme val="minor"/>
      </rPr>
      <t xml:space="preserve">Lignes </t>
    </r>
    <r>
      <rPr>
        <sz val="11"/>
        <color theme="1"/>
        <rFont val="Calibri"/>
        <family val="2"/>
        <scheme val="minor"/>
      </rPr>
      <t>: 27 à 35</t>
    </r>
  </si>
  <si>
    <t>MODIFICATION</t>
  </si>
  <si>
    <t>ANNULATION</t>
  </si>
  <si>
    <r>
      <rPr>
        <b/>
        <sz val="11"/>
        <color theme="1"/>
        <rFont val="Calibri"/>
        <family val="2"/>
        <scheme val="minor"/>
      </rPr>
      <t xml:space="preserve">identification </t>
    </r>
    <r>
      <rPr>
        <sz val="11"/>
        <color theme="1"/>
        <rFont val="Calibri"/>
        <family val="2"/>
        <scheme val="minor"/>
      </rPr>
      <t xml:space="preserve">de l'événement à </t>
    </r>
    <r>
      <rPr>
        <b/>
        <sz val="11"/>
        <color theme="1"/>
        <rFont val="Calibri"/>
        <family val="2"/>
        <scheme val="minor"/>
      </rPr>
      <t>MODIFIER ou ANNULER</t>
    </r>
    <r>
      <rPr>
        <sz val="11"/>
        <color theme="1"/>
        <rFont val="Calibri"/>
        <family val="2"/>
        <scheme val="minor"/>
      </rPr>
      <t xml:space="preserve"> ==&gt; saisir le numéro de ligne de l'événement initial    </t>
    </r>
  </si>
  <si>
    <r>
      <t xml:space="preserve">à remplir et envoyer au </t>
    </r>
    <r>
      <rPr>
        <b/>
        <sz val="11"/>
        <color rgb="FF6666FF"/>
        <rFont val="Calibri"/>
        <family val="2"/>
        <scheme val="minor"/>
      </rPr>
      <t xml:space="preserve">référent national </t>
    </r>
    <r>
      <rPr>
        <b/>
        <u/>
        <sz val="11"/>
        <color rgb="FF6666FF"/>
        <rFont val="Calibri"/>
        <family val="2"/>
        <scheme val="minor"/>
      </rPr>
      <t>AVANT la PREMIÈRE DIFFUSION</t>
    </r>
    <r>
      <rPr>
        <b/>
        <sz val="11"/>
        <color rgb="FF6666FF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du calendrier sur le site FFMN</t>
    </r>
  </si>
  <si>
    <t>COMMENT SAISIR LES DONNÉES dans les deux tableaux</t>
  </si>
  <si>
    <t>les cellules disposant d'un menu n'acceptent pas d'autres données que celles de la liste</t>
  </si>
  <si>
    <t>ce tableau est utilisable jusqu'à la première diffusion du calendrier sur le site FFMN.</t>
  </si>
  <si>
    <t>le fonctionnement tableau du calendrier des MODIFICATIONS est identique au tableau du calendrier INITIAL</t>
  </si>
  <si>
    <t>Mis à Jour le :</t>
  </si>
  <si>
    <r>
      <t xml:space="preserve"> - </t>
    </r>
    <r>
      <rPr>
        <b/>
        <sz val="11"/>
        <color theme="1"/>
        <rFont val="Calibri"/>
        <family val="2"/>
        <scheme val="minor"/>
      </rPr>
      <t>les présidents des clubs,</t>
    </r>
    <r>
      <rPr>
        <sz val="11"/>
        <color theme="1"/>
        <rFont val="Calibri"/>
        <family val="2"/>
        <scheme val="minor"/>
      </rPr>
      <t xml:space="preserve"> organisateurs d'événements annuels avec l'aide du </t>
    </r>
    <r>
      <rPr>
        <b/>
        <sz val="11"/>
        <color theme="1"/>
        <rFont val="Calibri"/>
        <family val="2"/>
        <scheme val="minor"/>
      </rPr>
      <t>référent régiona</t>
    </r>
    <r>
      <rPr>
        <sz val="11"/>
        <color theme="1"/>
        <rFont val="Calibri"/>
        <family val="2"/>
        <scheme val="minor"/>
      </rPr>
      <t>l</t>
    </r>
    <r>
      <rPr>
        <b/>
        <sz val="11"/>
        <color theme="1"/>
        <rFont val="Calibri"/>
        <family val="2"/>
        <scheme val="minor"/>
      </rPr>
      <t xml:space="preserve">, construisent </t>
    </r>
    <r>
      <rPr>
        <sz val="11"/>
        <color theme="1"/>
        <rFont val="Calibri"/>
        <family val="2"/>
        <scheme val="minor"/>
      </rPr>
      <t>le calendrier régional (= éviter des dates communes aux événements)</t>
    </r>
  </si>
  <si>
    <t>cliquez sur le carré pour obtenir la liste puis     cliquez dans la liste sur votre choix</t>
  </si>
  <si>
    <t xml:space="preserve"> ==&gt;</t>
  </si>
  <si>
    <t xml:space="preserve">La page est gérée exclusivement par le Référent Calendrier </t>
  </si>
  <si>
    <t xml:space="preserve">FÉDÉRATION de FRANCE de MODÉLISME NAVAL </t>
  </si>
  <si>
    <t>n° 19</t>
  </si>
  <si>
    <t>n° 20</t>
  </si>
  <si>
    <t>n° 21</t>
  </si>
  <si>
    <t>n° 22</t>
  </si>
  <si>
    <t>n° 23</t>
  </si>
  <si>
    <t>n° 26</t>
  </si>
  <si>
    <t>n° 27</t>
  </si>
  <si>
    <t>n° 24</t>
  </si>
  <si>
    <t>n° 25</t>
  </si>
  <si>
    <t>n° 28</t>
  </si>
  <si>
    <t>n° 29</t>
  </si>
  <si>
    <t>n° 30</t>
  </si>
  <si>
    <t>Club XXX</t>
  </si>
  <si>
    <t>G.O.</t>
  </si>
  <si>
    <t>Trophée FRANCE</t>
  </si>
  <si>
    <t>Ville : la piscine municipale</t>
  </si>
  <si>
    <t>Mr…..</t>
  </si>
  <si>
    <t>abcdefg@zyx.com</t>
  </si>
  <si>
    <t xml:space="preserve">06 12 23 34 45 </t>
  </si>
  <si>
    <t>Club ZZZ</t>
  </si>
  <si>
    <t>Club YYY</t>
  </si>
  <si>
    <t>S.E.</t>
  </si>
  <si>
    <t>N.O.</t>
  </si>
  <si>
    <t>Plan d'eau proche la mairie</t>
  </si>
  <si>
    <t>Mme ….</t>
  </si>
  <si>
    <t>07 98 87 76 65</t>
  </si>
  <si>
    <t>Rpozfnklcs&lt;m</t>
  </si>
  <si>
    <t>eyhl.dvo@fr</t>
  </si>
  <si>
    <t xml:space="preserve">  n° 15/2</t>
  </si>
  <si>
    <t>rzsdu.cbrda@.fr</t>
  </si>
  <si>
    <r>
      <t xml:space="preserve">le calendrier régional doit parvenir au référent national pour la </t>
    </r>
    <r>
      <rPr>
        <b/>
        <sz val="11"/>
        <color theme="1"/>
        <rFont val="Calibri"/>
        <family val="2"/>
        <scheme val="minor"/>
      </rPr>
      <t xml:space="preserve">date butée du </t>
    </r>
    <r>
      <rPr>
        <b/>
        <sz val="11"/>
        <color theme="3" tint="0.39997558519241921"/>
        <rFont val="Calibri"/>
        <family val="2"/>
        <scheme val="minor"/>
      </rPr>
      <t>15/02/20AA</t>
    </r>
  </si>
  <si>
    <r>
      <t xml:space="preserve"> - </t>
    </r>
    <r>
      <rPr>
        <b/>
        <sz val="11"/>
        <color theme="1"/>
        <rFont val="Calibri"/>
        <family val="2"/>
        <scheme val="minor"/>
      </rPr>
      <t>diffuse régulièrement</t>
    </r>
    <r>
      <rPr>
        <sz val="11"/>
        <color theme="1"/>
        <rFont val="Calibri"/>
        <family val="2"/>
        <scheme val="minor"/>
      </rPr>
      <t xml:space="preserve"> le calendrier = </t>
    </r>
    <r>
      <rPr>
        <b/>
        <sz val="11"/>
        <color theme="1"/>
        <rFont val="Calibri"/>
        <family val="2"/>
        <scheme val="minor"/>
      </rPr>
      <t xml:space="preserve">2 fois/mois : </t>
    </r>
    <r>
      <rPr>
        <sz val="11"/>
        <color theme="1"/>
        <rFont val="Calibri"/>
        <family val="2"/>
        <scheme val="minor"/>
      </rPr>
      <t>01/</t>
    </r>
    <r>
      <rPr>
        <sz val="9"/>
        <color theme="1"/>
        <rFont val="Calibri"/>
        <family val="2"/>
        <scheme val="minor"/>
      </rPr>
      <t>MM</t>
    </r>
    <r>
      <rPr>
        <sz val="11"/>
        <color theme="1"/>
        <rFont val="Calibri"/>
        <family val="2"/>
        <scheme val="minor"/>
      </rPr>
      <t xml:space="preserve"> &amp; 15/</t>
    </r>
    <r>
      <rPr>
        <sz val="9"/>
        <color theme="1"/>
        <rFont val="Calibri"/>
        <family val="2"/>
        <scheme val="minor"/>
      </rPr>
      <t>MM</t>
    </r>
    <r>
      <rPr>
        <sz val="11"/>
        <color theme="1"/>
        <rFont val="Calibri"/>
        <family val="2"/>
        <scheme val="minor"/>
      </rPr>
      <t xml:space="preserve"> de chaque mois, s'il y a de nouvelles modifications</t>
    </r>
  </si>
  <si>
    <r>
      <rPr>
        <b/>
        <sz val="12"/>
        <color theme="1"/>
        <rFont val="Calibri"/>
        <family val="2"/>
        <scheme val="minor"/>
      </rPr>
      <t>SEUL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ce tableau </t>
    </r>
    <r>
      <rPr>
        <b/>
        <sz val="11"/>
        <color theme="1"/>
        <rFont val="Calibri"/>
        <family val="2"/>
        <scheme val="minor"/>
      </rPr>
      <t>doit être utilisé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APRÈS</t>
    </r>
    <r>
      <rPr>
        <b/>
        <sz val="11"/>
        <color theme="1"/>
        <rFont val="Calibri"/>
        <family val="2"/>
        <scheme val="minor"/>
      </rPr>
      <t xml:space="preserve"> la première diffusion</t>
    </r>
    <r>
      <rPr>
        <sz val="11"/>
        <color theme="1"/>
        <rFont val="Calibri"/>
        <family val="2"/>
        <scheme val="minor"/>
      </rPr>
      <t xml:space="preserve"> sur le site FFMN du calendrier annuel</t>
    </r>
  </si>
  <si>
    <r>
      <rPr>
        <b/>
        <sz val="11"/>
        <color theme="1"/>
        <rFont val="Calibri"/>
        <family val="2"/>
        <scheme val="minor"/>
      </rPr>
      <t>Cellules</t>
    </r>
    <r>
      <rPr>
        <sz val="11"/>
        <color theme="1"/>
        <rFont val="Calibri"/>
        <family val="2"/>
        <scheme val="minor"/>
      </rPr>
      <t xml:space="preserve"> : C2</t>
    </r>
  </si>
  <si>
    <r>
      <rPr>
        <b/>
        <sz val="11"/>
        <color theme="1"/>
        <rFont val="Calibri"/>
        <family val="2"/>
        <scheme val="minor"/>
      </rPr>
      <t>Colonnes</t>
    </r>
    <r>
      <rPr>
        <sz val="11"/>
        <color theme="1"/>
        <rFont val="Calibri"/>
        <family val="2"/>
        <scheme val="minor"/>
      </rPr>
      <t xml:space="preserve"> : B - C - H - L
</t>
    </r>
    <r>
      <rPr>
        <b/>
        <sz val="11"/>
        <color theme="1"/>
        <rFont val="Calibri"/>
        <family val="2"/>
        <scheme val="minor"/>
      </rPr>
      <t xml:space="preserve">Lignes </t>
    </r>
    <r>
      <rPr>
        <sz val="11"/>
        <color theme="1"/>
        <rFont val="Calibri"/>
        <family val="2"/>
        <scheme val="minor"/>
      </rPr>
      <t>:  5 à 34 - 10 à 25</t>
    </r>
  </si>
  <si>
    <r>
      <rPr>
        <b/>
        <sz val="11"/>
        <color theme="1"/>
        <rFont val="Calibri"/>
        <family val="2"/>
        <scheme val="minor"/>
      </rPr>
      <t>Colonnes</t>
    </r>
    <r>
      <rPr>
        <sz val="11"/>
        <color theme="1"/>
        <rFont val="Calibri"/>
        <family val="2"/>
        <scheme val="minor"/>
      </rPr>
      <t xml:space="preserve"> : D - E - O - P - Q
</t>
    </r>
    <r>
      <rPr>
        <b/>
        <sz val="11"/>
        <color theme="1"/>
        <rFont val="Calibri"/>
        <family val="2"/>
        <scheme val="minor"/>
      </rPr>
      <t xml:space="preserve">Lignes </t>
    </r>
    <r>
      <rPr>
        <sz val="11"/>
        <color theme="1"/>
        <rFont val="Calibri"/>
        <family val="2"/>
        <scheme val="minor"/>
      </rPr>
      <t>:   5 à 34 - 10 à 25</t>
    </r>
  </si>
  <si>
    <t>pour un événement subissant plusieurs modifications de suite, identifiez la ligne concernée avec un numéro d'ordre</t>
  </si>
  <si>
    <t>loic.delhommeau@wanadoo.fr</t>
  </si>
  <si>
    <t>marieclaude.verpy@orange.fr</t>
  </si>
  <si>
    <t>DELHOMMEAU Loïc</t>
  </si>
  <si>
    <t>06 82 77 13 72</t>
  </si>
  <si>
    <t>VERPY Marie Claude</t>
  </si>
  <si>
    <t>06 86 57 18 39</t>
  </si>
  <si>
    <t>09 46 64 43 37</t>
  </si>
  <si>
    <t xml:space="preserve">  n° 15/1</t>
  </si>
  <si>
    <t xml:space="preserve">  n° C1/1</t>
  </si>
  <si>
    <t xml:space="preserve"> n° 7/1</t>
  </si>
  <si>
    <t>saisir le n° d'identification de l'événement initial, saisir manuellement la date d'annulation au format JJ/MM</t>
  </si>
  <si>
    <t>n° 31</t>
  </si>
  <si>
    <t>n° 32</t>
  </si>
  <si>
    <t>n° 33</t>
  </si>
  <si>
    <t>n° 34</t>
  </si>
  <si>
    <t>n° 35</t>
  </si>
  <si>
    <t>n° 36</t>
  </si>
  <si>
    <t>n° 37</t>
  </si>
  <si>
    <t>n° 38</t>
  </si>
  <si>
    <t>n° 39</t>
  </si>
  <si>
    <t>n° 40</t>
  </si>
  <si>
    <t>n° 41</t>
  </si>
  <si>
    <t>n° 42</t>
  </si>
  <si>
    <t>n° 43</t>
  </si>
  <si>
    <t>n° 44</t>
  </si>
  <si>
    <t>n° 45</t>
  </si>
  <si>
    <t>n° 46</t>
  </si>
  <si>
    <t>n° 47</t>
  </si>
  <si>
    <t>n° 48</t>
  </si>
  <si>
    <t>n° 49</t>
  </si>
  <si>
    <t>n° 50</t>
  </si>
  <si>
    <t>n° 51</t>
  </si>
  <si>
    <t>n° 52</t>
  </si>
  <si>
    <t>n° 53</t>
  </si>
  <si>
    <t>n° 54</t>
  </si>
  <si>
    <t>n° 55</t>
  </si>
  <si>
    <t>n° 56</t>
  </si>
  <si>
    <t>n° 57</t>
  </si>
  <si>
    <t>n° 58</t>
  </si>
  <si>
    <t>n° 59</t>
  </si>
  <si>
    <t>n° 60</t>
  </si>
  <si>
    <t>n° 61</t>
  </si>
  <si>
    <t>n° 62</t>
  </si>
  <si>
    <t>n° 63</t>
  </si>
  <si>
    <t>n° 64</t>
  </si>
  <si>
    <t xml:space="preserve">CHARENTAIS ESPADON </t>
  </si>
  <si>
    <t>Salon-Démo</t>
  </si>
  <si>
    <t>Club Modeliste de Beraurains</t>
  </si>
  <si>
    <t>BELLEVILLE M.N.C.</t>
  </si>
  <si>
    <t>CNV OFFSHORE</t>
  </si>
  <si>
    <t>H-Fr</t>
  </si>
  <si>
    <r>
      <t xml:space="preserve">Hors France - NS </t>
    </r>
    <r>
      <rPr>
        <sz val="8"/>
        <color theme="1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 xml:space="preserve"> C</t>
    </r>
  </si>
  <si>
    <t>LEGEENS OFFSHORE</t>
  </si>
  <si>
    <t>L'ISAC les CHANTIERS</t>
  </si>
  <si>
    <t>NIVERNAIS ESPADON</t>
  </si>
  <si>
    <t>PAYS de LURE M.C.N.</t>
  </si>
  <si>
    <t>SARZEAU NAVAL "O"</t>
  </si>
  <si>
    <t>RAYNAL Serge</t>
  </si>
  <si>
    <t>07 87 21 25 99</t>
  </si>
  <si>
    <t>VALLAURI Jean Marc</t>
  </si>
  <si>
    <t>06 79 23 33 31</t>
  </si>
  <si>
    <t>vallauri.jeanmarc@gmail.com</t>
  </si>
  <si>
    <t xml:space="preserve">ENREGISTREMENTS des ÉVÉNEMENTS de l'ANNÉE à VENIR </t>
  </si>
  <si>
    <t xml:space="preserve">Mis à 
jour le </t>
  </si>
  <si>
    <t>Les CLUBS ou REGIONS =</t>
  </si>
  <si>
    <t xml:space="preserve">Mis à
 jour le </t>
  </si>
  <si>
    <t xml:space="preserve">ENREGISTREMENT des ÉVÉNEMENTS de l'ANNÉE à VENIR </t>
  </si>
  <si>
    <t>MODIFICATIONS des ÉVÉNEMENTS de l'ANNÉE en COURS</t>
  </si>
  <si>
    <t>SPÉCIFICITÉS du tableau "ENREGISTREMENTS des ÉVÉNEMENTS</t>
  </si>
  <si>
    <t>SPÉCIFICITÉS du tableau "MODIFICATIONS des ÉVÉNEMENTS"</t>
  </si>
  <si>
    <r>
      <t xml:space="preserve"> - le document peut être </t>
    </r>
    <r>
      <rPr>
        <b/>
        <sz val="11"/>
        <color theme="1"/>
        <rFont val="Calibri"/>
        <family val="2"/>
        <scheme val="minor"/>
      </rPr>
      <t>rempli en direct sur un PC</t>
    </r>
    <r>
      <rPr>
        <sz val="11"/>
        <color theme="1"/>
        <rFont val="Calibri"/>
        <family val="2"/>
        <scheme val="minor"/>
      </rPr>
      <t xml:space="preserve">, peut être </t>
    </r>
    <r>
      <rPr>
        <b/>
        <sz val="11"/>
        <color theme="1"/>
        <rFont val="Calibri"/>
        <family val="2"/>
        <scheme val="minor"/>
      </rPr>
      <t xml:space="preserve">imprimé et renseigné à la main </t>
    </r>
    <r>
      <rPr>
        <sz val="11"/>
        <color theme="1"/>
        <rFont val="Calibri"/>
        <family val="2"/>
        <scheme val="minor"/>
      </rPr>
      <t>(sous réserve de lisibilité). Le fichier étant protégé en sauvegarde ==&gt; l'enregistrer sous un autre nom (ex: date d'enregistrement et nom du club)</t>
    </r>
  </si>
  <si>
    <r>
      <t xml:space="preserve">ce tableau </t>
    </r>
    <r>
      <rPr>
        <b/>
        <sz val="11"/>
        <color theme="1"/>
        <rFont val="Calibri"/>
        <family val="2"/>
        <scheme val="minor"/>
      </rPr>
      <t xml:space="preserve">ne doit </t>
    </r>
    <r>
      <rPr>
        <b/>
        <u/>
        <sz val="11"/>
        <color theme="1"/>
        <rFont val="Calibri"/>
        <family val="2"/>
        <scheme val="minor"/>
      </rPr>
      <t xml:space="preserve">PLUS ÊTRE UTILISE </t>
    </r>
    <r>
      <rPr>
        <b/>
        <u/>
        <sz val="12"/>
        <color theme="1"/>
        <rFont val="Calibri"/>
        <family val="2"/>
        <scheme val="minor"/>
      </rPr>
      <t>APRÈS</t>
    </r>
    <r>
      <rPr>
        <sz val="11"/>
        <color theme="1"/>
        <rFont val="Calibri"/>
        <family val="2"/>
        <scheme val="minor"/>
      </rPr>
      <t xml:space="preserve"> la première diffusion sur le site FFMN</t>
    </r>
  </si>
  <si>
    <t>GUIDE d'UTILISATION du RECENSEMENT ANNUEL des ÉVÉNEMENTS "COMPÉTITIONS" et "SALON-EXPO" de l'ANNÉE en COURS</t>
  </si>
  <si>
    <t xml:space="preserve"> Il faut ensuite passer sur le tableau "MODIFICATIONS Evénéménts"</t>
  </si>
  <si>
    <r>
      <t xml:space="preserve">  </t>
    </r>
    <r>
      <rPr>
        <b/>
        <u val="double"/>
        <sz val="20"/>
        <color theme="1"/>
        <rFont val="Calibri"/>
        <family val="2"/>
        <scheme val="minor"/>
      </rPr>
      <t>EXEMPLES</t>
    </r>
    <r>
      <rPr>
        <b/>
        <sz val="20"/>
        <color theme="1"/>
        <rFont val="Calibri"/>
        <family val="2"/>
        <scheme val="minor"/>
      </rPr>
      <t xml:space="preserve"> de RENSEIGNEMENT des MODIFICATIONS d'ÉVÉNEMENTS</t>
    </r>
  </si>
  <si>
    <t>GESTION des MODIFICATONS de l'ANNÉE en COURS</t>
  </si>
  <si>
    <t>Les CLUBS ou RÉGIONS =</t>
  </si>
  <si>
    <t xml:space="preserve">   Saisir N°de la ligne de l'enregistrement concerné dans le tableau "ENREGISTREMENTS Événements"</t>
  </si>
  <si>
    <t>VALLE Jean Marc</t>
  </si>
  <si>
    <t>jvallee578@aol.com</t>
  </si>
  <si>
    <t>St PEE EPAULARD SENPERE</t>
  </si>
  <si>
    <t>BILLET Jean Pierre</t>
  </si>
  <si>
    <t>jpbillet@orange.fr</t>
  </si>
  <si>
    <t>06 07 60 72 57</t>
  </si>
  <si>
    <t>06 26 25 09 32</t>
  </si>
  <si>
    <t xml:space="preserve">  n° </t>
  </si>
  <si>
    <t xml:space="preserve">  n° C1/2</t>
  </si>
  <si>
    <t>06 80 63 69 78</t>
  </si>
  <si>
    <t>jean_marc.f@sfr.fr</t>
  </si>
  <si>
    <t>FOUQUART Jean Marc</t>
  </si>
  <si>
    <t>Les Argonnautes</t>
  </si>
  <si>
    <t>BEAUVAIS M.C.B.N.</t>
  </si>
  <si>
    <t>Modeles Club du Beauvaisis MCBN</t>
  </si>
  <si>
    <t>HELLARD Christophe</t>
  </si>
  <si>
    <t>IMBRA</t>
  </si>
  <si>
    <t>06 03 51 25 93</t>
  </si>
  <si>
    <t>samuel.caillet@wanadoo.fr</t>
  </si>
  <si>
    <r>
      <t>MONTIGNY METZ  M.C.</t>
    </r>
    <r>
      <rPr>
        <sz val="11"/>
        <color theme="1"/>
        <rFont val="Calibri"/>
        <family val="2"/>
        <scheme val="minor"/>
      </rPr>
      <t xml:space="preserve"> </t>
    </r>
  </si>
  <si>
    <t xml:space="preserve">MARZOLF Dominique </t>
  </si>
  <si>
    <t>06 10 36 12 45</t>
  </si>
  <si>
    <t>dominiquemarz76@gmail.com</t>
  </si>
  <si>
    <t>BRONCHAIN Maurice</t>
  </si>
  <si>
    <t xml:space="preserve">06 77 48 46 04 </t>
  </si>
  <si>
    <r>
      <t xml:space="preserve">le </t>
    </r>
    <r>
      <rPr>
        <b/>
        <sz val="11"/>
        <color theme="1"/>
        <rFont val="Calibri"/>
        <family val="2"/>
        <scheme val="minor"/>
      </rPr>
      <t>correspondant club ne doit pas "écraser" les données</t>
    </r>
    <r>
      <rPr>
        <sz val="11"/>
        <color theme="1"/>
        <rFont val="Calibri"/>
        <family val="2"/>
        <scheme val="minor"/>
      </rPr>
      <t xml:space="preserve"> affichées automatiquement ==&gt; conséquence possible = bouleverse une grande partie du classement chonologique dans le Calendier FFMN</t>
    </r>
  </si>
  <si>
    <r>
      <rPr>
        <b/>
        <sz val="11"/>
        <color theme="1"/>
        <rFont val="Calibri"/>
        <family val="2"/>
        <scheme val="minor"/>
      </rPr>
      <t>3 colonnes y sont ajoutées</t>
    </r>
    <r>
      <rPr>
        <sz val="11"/>
        <color theme="1"/>
        <rFont val="Calibri"/>
        <family val="2"/>
        <scheme val="minor"/>
      </rPr>
      <t xml:space="preserve"> pour la gestion et la traçabilité des modifications : </t>
    </r>
    <r>
      <rPr>
        <b/>
        <sz val="11"/>
        <color theme="1"/>
        <rFont val="Calibri"/>
        <family val="2"/>
        <scheme val="minor"/>
      </rPr>
      <t>identification</t>
    </r>
    <r>
      <rPr>
        <sz val="11"/>
        <color theme="1"/>
        <rFont val="Calibri"/>
        <family val="2"/>
        <scheme val="minor"/>
      </rPr>
      <t xml:space="preserve"> de l'événement initial à modifier = </t>
    </r>
    <r>
      <rPr>
        <b/>
        <sz val="11"/>
        <color theme="1"/>
        <rFont val="Calibri"/>
        <family val="2"/>
        <scheme val="minor"/>
      </rPr>
      <t>colonne A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</si>
  <si>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 xml:space="preserve">type </t>
    </r>
    <r>
      <rPr>
        <sz val="11"/>
        <color theme="1"/>
        <rFont val="Calibri"/>
        <family val="2"/>
        <scheme val="minor"/>
      </rPr>
      <t>de la modification = c</t>
    </r>
    <r>
      <rPr>
        <b/>
        <sz val="11"/>
        <color theme="1"/>
        <rFont val="Calibri"/>
        <family val="2"/>
        <scheme val="minor"/>
      </rPr>
      <t>olonne J</t>
    </r>
    <r>
      <rPr>
        <sz val="11"/>
        <color theme="1"/>
        <rFont val="Calibri"/>
        <family val="2"/>
        <scheme val="minor"/>
      </rPr>
      <t xml:space="preserve">, </t>
    </r>
  </si>
  <si>
    <r>
      <rPr>
        <b/>
        <sz val="11"/>
        <color theme="1"/>
        <rFont val="Calibri"/>
        <family val="2"/>
        <scheme val="minor"/>
      </rPr>
      <t>date</t>
    </r>
    <r>
      <rPr>
        <sz val="11"/>
        <color theme="1"/>
        <rFont val="Calibri"/>
        <family val="2"/>
        <scheme val="minor"/>
      </rPr>
      <t xml:space="preserve"> de la modification = </t>
    </r>
    <r>
      <rPr>
        <b/>
        <sz val="11"/>
        <color theme="1"/>
        <rFont val="Calibri"/>
        <family val="2"/>
        <scheme val="minor"/>
      </rPr>
      <t>colonne K</t>
    </r>
  </si>
  <si>
    <r>
      <t xml:space="preserve">puis renseignez toutes les cellules de l'événement, y compris </t>
    </r>
    <r>
      <rPr>
        <b/>
        <sz val="11"/>
        <color theme="1"/>
        <rFont val="Calibri"/>
        <family val="2"/>
        <scheme val="minor"/>
      </rPr>
      <t xml:space="preserve">celles des modifications </t>
    </r>
  </si>
  <si>
    <r>
      <rPr>
        <b/>
        <sz val="11"/>
        <color theme="1"/>
        <rFont val="Calibri"/>
        <family val="2"/>
        <scheme val="minor"/>
      </rPr>
      <t>NB</t>
    </r>
    <r>
      <rPr>
        <sz val="11"/>
        <color theme="1"/>
        <rFont val="Calibri"/>
        <family val="2"/>
        <scheme val="minor"/>
      </rPr>
      <t xml:space="preserve"> : pour l'enregistrement d'un </t>
    </r>
    <r>
      <rPr>
        <b/>
        <sz val="11"/>
        <color theme="1"/>
        <rFont val="Calibri"/>
        <family val="2"/>
        <scheme val="minor"/>
      </rPr>
      <t>NOUVEL événement</t>
    </r>
    <r>
      <rPr>
        <sz val="11"/>
        <color theme="1"/>
        <rFont val="Calibri"/>
        <family val="2"/>
        <scheme val="minor"/>
      </rPr>
      <t xml:space="preserve"> ==&gt; </t>
    </r>
    <r>
      <rPr>
        <b/>
        <sz val="11"/>
        <color theme="1"/>
        <rFont val="Calibri"/>
        <family val="2"/>
        <scheme val="minor"/>
      </rPr>
      <t xml:space="preserve">Identifier </t>
    </r>
    <r>
      <rPr>
        <sz val="11"/>
        <color theme="1"/>
        <rFont val="Calibri"/>
        <family val="2"/>
        <scheme val="minor"/>
      </rPr>
      <t>la</t>
    </r>
    <r>
      <rPr>
        <b/>
        <sz val="11"/>
        <color theme="1"/>
        <rFont val="Calibri"/>
        <family val="2"/>
        <scheme val="minor"/>
      </rPr>
      <t xml:space="preserve"> création </t>
    </r>
    <r>
      <rPr>
        <sz val="11"/>
        <color theme="1"/>
        <rFont val="Calibri"/>
        <family val="2"/>
        <scheme val="minor"/>
      </rPr>
      <t>par "</t>
    </r>
    <r>
      <rPr>
        <b/>
        <sz val="11"/>
        <color theme="1"/>
        <rFont val="Calibri"/>
        <family val="2"/>
        <scheme val="minor"/>
      </rPr>
      <t>C-1/1, C2/1, …, Cxx/1, …</t>
    </r>
    <r>
      <rPr>
        <sz val="11"/>
        <color theme="1"/>
        <rFont val="Calibri"/>
        <family val="2"/>
        <scheme val="minor"/>
      </rPr>
      <t xml:space="preserve">" en Colonne </t>
    </r>
    <r>
      <rPr>
        <b/>
        <sz val="11"/>
        <color theme="1"/>
        <rFont val="Calibri"/>
        <family val="2"/>
        <scheme val="minor"/>
      </rPr>
      <t>"A"</t>
    </r>
  </si>
  <si>
    <r>
      <t xml:space="preserve">après mise à jour de la </t>
    </r>
    <r>
      <rPr>
        <b/>
        <sz val="11"/>
        <color theme="1"/>
        <rFont val="Calibri"/>
        <family val="2"/>
        <scheme val="minor"/>
      </rPr>
      <t>colonne A</t>
    </r>
    <r>
      <rPr>
        <sz val="11"/>
        <color theme="1"/>
        <rFont val="Calibri"/>
        <family val="2"/>
        <scheme val="minor"/>
      </rPr>
      <t xml:space="preserve">, saisir manuellement la </t>
    </r>
    <r>
      <rPr>
        <b/>
        <sz val="11"/>
        <color theme="1"/>
        <rFont val="Calibri"/>
        <family val="2"/>
        <scheme val="minor"/>
      </rPr>
      <t xml:space="preserve">date </t>
    </r>
    <r>
      <rPr>
        <sz val="11"/>
        <color theme="1"/>
        <rFont val="Calibri"/>
        <family val="2"/>
        <scheme val="minor"/>
      </rPr>
      <t>de</t>
    </r>
    <r>
      <rPr>
        <b/>
        <sz val="11"/>
        <color theme="1"/>
        <rFont val="Calibri"/>
        <family val="2"/>
        <scheme val="minor"/>
      </rPr>
      <t xml:space="preserve"> création</t>
    </r>
    <r>
      <rPr>
        <sz val="11"/>
        <color theme="1"/>
        <rFont val="Calibri"/>
        <family val="2"/>
        <scheme val="minor"/>
      </rPr>
      <t xml:space="preserve"> au format JJ/MM</t>
    </r>
  </si>
  <si>
    <t>saisir le n° d'identification de l'événement initial, puis saisir manuellement la date de modification au format JJ/MM</t>
  </si>
</sst>
</file>

<file path=xl/styles.xml><?xml version="1.0" encoding="utf-8"?>
<styleSheet xmlns="http://schemas.openxmlformats.org/spreadsheetml/2006/main">
  <numFmts count="4">
    <numFmt numFmtId="164" formatCode="[$-40C]d\ mmmm\ yyyy;@"/>
    <numFmt numFmtId="165" formatCode="dd/mm/yy;@"/>
    <numFmt numFmtId="166" formatCode="&quot;Nb Clubs = &quot;0"/>
    <numFmt numFmtId="167" formatCode="[$-40C]d\-mmm;@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333CC"/>
      <name val="Calibri"/>
      <family val="2"/>
      <scheme val="minor"/>
    </font>
    <font>
      <b/>
      <sz val="11"/>
      <color rgb="FF3333CC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color rgb="FF6666FF"/>
      <name val="Calibri"/>
      <family val="2"/>
      <scheme val="minor"/>
    </font>
    <font>
      <b/>
      <u/>
      <sz val="11"/>
      <color rgb="FF6666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 val="double"/>
      <sz val="20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</fills>
  <borders count="113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rgb="FF000000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hair">
        <color rgb="FF000000"/>
      </top>
      <bottom style="hair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hair">
        <color rgb="FF000000"/>
      </bottom>
      <diagonal/>
    </border>
    <border>
      <left/>
      <right style="thin">
        <color auto="1"/>
      </right>
      <top/>
      <bottom style="hair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/>
      <bottom/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 style="hair">
        <color auto="1"/>
      </right>
      <top style="thin">
        <color auto="1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0" xfId="1" applyAlignment="1" applyProtection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9" fontId="0" fillId="4" borderId="10" xfId="0" applyNumberFormat="1" applyFill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165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" fontId="0" fillId="3" borderId="4" xfId="0" applyNumberFormat="1" applyFill="1" applyBorder="1" applyAlignment="1" applyProtection="1">
      <alignment horizontal="center" vertical="center"/>
      <protection locked="0"/>
    </xf>
    <xf numFmtId="167" fontId="1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6" fontId="0" fillId="0" borderId="7" xfId="0" applyNumberFormat="1" applyBorder="1" applyAlignment="1">
      <alignment horizontal="right" vertical="center"/>
    </xf>
    <xf numFmtId="49" fontId="0" fillId="0" borderId="15" xfId="0" applyNumberFormat="1" applyBorder="1" applyAlignment="1">
      <alignment horizontal="center"/>
    </xf>
    <xf numFmtId="14" fontId="15" fillId="0" borderId="44" xfId="0" applyNumberFormat="1" applyFont="1" applyBorder="1" applyAlignment="1">
      <alignment horizontal="left" vertical="center"/>
    </xf>
    <xf numFmtId="166" fontId="0" fillId="0" borderId="8" xfId="0" applyNumberFormat="1" applyBorder="1" applyAlignment="1">
      <alignment horizontal="center" vertical="center"/>
    </xf>
    <xf numFmtId="0" fontId="0" fillId="0" borderId="45" xfId="0" applyBorder="1"/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48" xfId="0" applyBorder="1"/>
    <xf numFmtId="0" fontId="0" fillId="0" borderId="50" xfId="0" applyBorder="1"/>
    <xf numFmtId="0" fontId="4" fillId="0" borderId="51" xfId="1" applyBorder="1" applyAlignment="1" applyProtection="1"/>
    <xf numFmtId="0" fontId="0" fillId="0" borderId="51" xfId="0" applyBorder="1"/>
    <xf numFmtId="0" fontId="0" fillId="0" borderId="51" xfId="0" applyBorder="1" applyAlignment="1">
      <alignment horizontal="center"/>
    </xf>
    <xf numFmtId="0" fontId="0" fillId="0" borderId="52" xfId="0" applyBorder="1"/>
    <xf numFmtId="0" fontId="6" fillId="0" borderId="48" xfId="0" applyFont="1" applyBorder="1"/>
    <xf numFmtId="0" fontId="19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4" borderId="32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top" wrapText="1"/>
    </xf>
    <xf numFmtId="0" fontId="20" fillId="3" borderId="14" xfId="0" applyFont="1" applyFill="1" applyBorder="1" applyAlignment="1">
      <alignment horizontal="center"/>
    </xf>
    <xf numFmtId="0" fontId="0" fillId="4" borderId="59" xfId="0" applyFill="1" applyBorder="1" applyAlignment="1" applyProtection="1">
      <alignment horizontal="center" vertical="center"/>
      <protection locked="0"/>
    </xf>
    <xf numFmtId="49" fontId="0" fillId="4" borderId="11" xfId="0" applyNumberFormat="1" applyFill="1" applyBorder="1" applyAlignment="1">
      <alignment horizontal="center" vertical="center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49" fontId="0" fillId="4" borderId="9" xfId="0" applyNumberForma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6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 wrapText="1"/>
    </xf>
    <xf numFmtId="0" fontId="20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4" borderId="3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0" fillId="4" borderId="34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35" xfId="0" applyFill="1" applyBorder="1" applyAlignment="1" applyProtection="1">
      <alignment horizontal="center" vertical="center"/>
      <protection locked="0"/>
    </xf>
    <xf numFmtId="0" fontId="0" fillId="7" borderId="61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top" wrapText="1"/>
    </xf>
    <xf numFmtId="0" fontId="0" fillId="8" borderId="0" xfId="0" applyFill="1" applyAlignment="1">
      <alignment horizontal="left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vertical="center"/>
    </xf>
    <xf numFmtId="0" fontId="27" fillId="9" borderId="0" xfId="0" applyFont="1" applyFill="1" applyAlignment="1">
      <alignment horizontal="left" vertical="center"/>
    </xf>
    <xf numFmtId="164" fontId="22" fillId="2" borderId="0" xfId="0" applyNumberFormat="1" applyFont="1" applyFill="1" applyAlignment="1" applyProtection="1">
      <alignment horizontal="center" vertical="center"/>
      <protection locked="0"/>
    </xf>
    <xf numFmtId="0" fontId="0" fillId="8" borderId="73" xfId="0" applyFill="1" applyBorder="1" applyAlignment="1">
      <alignment horizontal="left"/>
    </xf>
    <xf numFmtId="0" fontId="0" fillId="8" borderId="74" xfId="0" applyFill="1" applyBorder="1"/>
    <xf numFmtId="0" fontId="8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48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49" xfId="0" applyFill="1" applyBorder="1"/>
    <xf numFmtId="0" fontId="0" fillId="0" borderId="0" xfId="0" applyAlignment="1">
      <alignment horizontal="right" vertical="center"/>
    </xf>
    <xf numFmtId="0" fontId="0" fillId="9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10" borderId="77" xfId="1" applyFill="1" applyBorder="1" applyAlignment="1" applyProtection="1">
      <alignment horizontal="center" vertical="center"/>
    </xf>
    <xf numFmtId="0" fontId="4" fillId="10" borderId="77" xfId="1" applyFont="1" applyFill="1" applyBorder="1" applyAlignment="1" applyProtection="1">
      <alignment horizontal="center" vertical="center"/>
    </xf>
    <xf numFmtId="0" fontId="27" fillId="6" borderId="97" xfId="0" applyFont="1" applyFill="1" applyBorder="1" applyAlignment="1">
      <alignment vertical="center"/>
    </xf>
    <xf numFmtId="0" fontId="27" fillId="6" borderId="98" xfId="0" applyFont="1" applyFill="1" applyBorder="1" applyAlignment="1">
      <alignment vertical="center"/>
    </xf>
    <xf numFmtId="0" fontId="0" fillId="2" borderId="0" xfId="0" applyFill="1"/>
    <xf numFmtId="0" fontId="0" fillId="9" borderId="57" xfId="0" applyFill="1" applyBorder="1" applyAlignment="1">
      <alignment vertical="center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0" fontId="12" fillId="4" borderId="4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2" fillId="8" borderId="17" xfId="0" applyFont="1" applyFill="1" applyBorder="1" applyAlignment="1" applyProtection="1">
      <alignment horizontal="center" vertical="center" wrapText="1"/>
    </xf>
    <xf numFmtId="167" fontId="8" fillId="8" borderId="33" xfId="0" applyNumberFormat="1" applyFont="1" applyFill="1" applyBorder="1" applyAlignment="1" applyProtection="1">
      <alignment horizontal="center" vertical="center"/>
    </xf>
    <xf numFmtId="167" fontId="2" fillId="0" borderId="70" xfId="0" applyNumberFormat="1" applyFont="1" applyBorder="1" applyAlignment="1" applyProtection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19" fillId="0" borderId="63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left" vertical="center"/>
      <protection locked="0"/>
    </xf>
    <xf numFmtId="0" fontId="0" fillId="0" borderId="63" xfId="0" applyFont="1" applyBorder="1" applyAlignment="1" applyProtection="1">
      <alignment horizontal="center" vertical="center"/>
      <protection locked="0"/>
    </xf>
    <xf numFmtId="16" fontId="0" fillId="9" borderId="67" xfId="0" applyNumberFormat="1" applyFill="1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9" borderId="63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20" fillId="3" borderId="14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165" fontId="9" fillId="3" borderId="81" xfId="0" applyNumberFormat="1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 vertical="center"/>
    </xf>
    <xf numFmtId="0" fontId="0" fillId="9" borderId="82" xfId="0" applyFill="1" applyBorder="1" applyAlignment="1" applyProtection="1">
      <alignment horizontal="center" vertical="center"/>
    </xf>
    <xf numFmtId="0" fontId="0" fillId="9" borderId="83" xfId="0" applyFill="1" applyBorder="1" applyAlignment="1" applyProtection="1">
      <alignment horizontal="center" vertical="center"/>
    </xf>
    <xf numFmtId="16" fontId="0" fillId="3" borderId="80" xfId="0" applyNumberFormat="1" applyFill="1" applyBorder="1" applyAlignment="1" applyProtection="1">
      <alignment horizontal="center" vertical="center"/>
    </xf>
    <xf numFmtId="0" fontId="1" fillId="3" borderId="82" xfId="0" applyFont="1" applyFill="1" applyBorder="1" applyAlignment="1" applyProtection="1">
      <alignment horizontal="center" vertical="center" wrapText="1"/>
    </xf>
    <xf numFmtId="0" fontId="20" fillId="3" borderId="82" xfId="0" applyFont="1" applyFill="1" applyBorder="1" applyAlignment="1" applyProtection="1">
      <alignment horizontal="center" vertical="top" wrapText="1"/>
    </xf>
    <xf numFmtId="0" fontId="1" fillId="3" borderId="80" xfId="0" applyFont="1" applyFill="1" applyBorder="1" applyAlignment="1" applyProtection="1">
      <alignment horizontal="center" vertical="center" wrapText="1"/>
    </xf>
    <xf numFmtId="0" fontId="1" fillId="3" borderId="80" xfId="0" applyFont="1" applyFill="1" applyBorder="1" applyAlignment="1" applyProtection="1">
      <alignment horizontal="center" vertical="center"/>
    </xf>
    <xf numFmtId="0" fontId="1" fillId="3" borderId="84" xfId="0" applyFont="1" applyFill="1" applyBorder="1" applyAlignment="1" applyProtection="1">
      <alignment horizontal="center" vertical="center"/>
    </xf>
    <xf numFmtId="0" fontId="31" fillId="10" borderId="85" xfId="0" applyFont="1" applyFill="1" applyBorder="1" applyAlignment="1" applyProtection="1">
      <alignment horizontal="center" vertical="center" wrapText="1"/>
    </xf>
    <xf numFmtId="0" fontId="34" fillId="10" borderId="78" xfId="0" applyFont="1" applyFill="1" applyBorder="1" applyAlignment="1" applyProtection="1">
      <alignment horizontal="left" vertical="center"/>
    </xf>
    <xf numFmtId="0" fontId="31" fillId="10" borderId="78" xfId="0" applyFont="1" applyFill="1" applyBorder="1" applyAlignment="1" applyProtection="1">
      <alignment horizontal="left" vertical="center" wrapText="1"/>
    </xf>
    <xf numFmtId="0" fontId="31" fillId="10" borderId="78" xfId="0" applyFont="1" applyFill="1" applyBorder="1" applyAlignment="1" applyProtection="1">
      <alignment horizontal="center" vertical="center" wrapText="1"/>
    </xf>
    <xf numFmtId="0" fontId="31" fillId="10" borderId="86" xfId="0" applyFont="1" applyFill="1" applyBorder="1" applyAlignment="1" applyProtection="1">
      <alignment horizontal="center" vertical="center" wrapText="1"/>
    </xf>
    <xf numFmtId="0" fontId="2" fillId="10" borderId="87" xfId="0" applyFont="1" applyFill="1" applyBorder="1" applyAlignment="1" applyProtection="1">
      <alignment horizontal="left" vertical="center" wrapText="1"/>
    </xf>
    <xf numFmtId="0" fontId="0" fillId="10" borderId="63" xfId="0" applyFill="1" applyBorder="1" applyAlignment="1" applyProtection="1">
      <alignment horizontal="center" vertical="center"/>
    </xf>
    <xf numFmtId="0" fontId="9" fillId="10" borderId="67" xfId="0" applyFont="1" applyFill="1" applyBorder="1" applyAlignment="1" applyProtection="1">
      <alignment horizontal="center" vertical="center"/>
    </xf>
    <xf numFmtId="0" fontId="0" fillId="10" borderId="77" xfId="0" applyFill="1" applyBorder="1" applyAlignment="1" applyProtection="1">
      <alignment horizontal="center" vertical="center"/>
    </xf>
    <xf numFmtId="16" fontId="1" fillId="10" borderId="77" xfId="0" applyNumberFormat="1" applyFont="1" applyFill="1" applyBorder="1" applyAlignment="1" applyProtection="1">
      <alignment horizontal="center" vertical="center" wrapText="1"/>
    </xf>
    <xf numFmtId="0" fontId="0" fillId="10" borderId="77" xfId="0" applyFill="1" applyBorder="1" applyAlignment="1" applyProtection="1">
      <alignment horizontal="center" vertical="center" wrapText="1"/>
    </xf>
    <xf numFmtId="0" fontId="19" fillId="10" borderId="77" xfId="0" applyFont="1" applyFill="1" applyBorder="1" applyAlignment="1" applyProtection="1">
      <alignment horizontal="center" vertical="center" wrapText="1"/>
    </xf>
    <xf numFmtId="16" fontId="0" fillId="10" borderId="77" xfId="0" applyNumberFormat="1" applyFont="1" applyFill="1" applyBorder="1" applyAlignment="1" applyProtection="1">
      <alignment horizontal="center" vertical="center" wrapText="1"/>
    </xf>
    <xf numFmtId="0" fontId="0" fillId="10" borderId="77" xfId="0" applyFont="1" applyFill="1" applyBorder="1" applyAlignment="1" applyProtection="1">
      <alignment horizontal="center" vertical="center" wrapText="1"/>
    </xf>
    <xf numFmtId="0" fontId="0" fillId="10" borderId="88" xfId="0" applyFill="1" applyBorder="1" applyAlignment="1" applyProtection="1">
      <alignment horizontal="center" vertical="center"/>
    </xf>
    <xf numFmtId="16" fontId="0" fillId="10" borderId="77" xfId="0" applyNumberFormat="1" applyFill="1" applyBorder="1" applyAlignment="1" applyProtection="1">
      <alignment horizontal="center" vertical="center"/>
    </xf>
    <xf numFmtId="0" fontId="9" fillId="10" borderId="63" xfId="0" applyFont="1" applyFill="1" applyBorder="1" applyAlignment="1" applyProtection="1">
      <alignment horizontal="center" vertical="center"/>
    </xf>
    <xf numFmtId="0" fontId="0" fillId="10" borderId="88" xfId="0" applyFont="1" applyFill="1" applyBorder="1" applyAlignment="1" applyProtection="1">
      <alignment horizontal="center" vertical="center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0" fillId="0" borderId="101" xfId="0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 vertical="center"/>
      <protection locked="0"/>
    </xf>
    <xf numFmtId="0" fontId="0" fillId="4" borderId="58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102" xfId="0" applyFill="1" applyBorder="1" applyAlignment="1">
      <alignment horizontal="center" vertical="center"/>
    </xf>
    <xf numFmtId="0" fontId="0" fillId="4" borderId="25" xfId="0" applyFill="1" applyBorder="1" applyAlignment="1" applyProtection="1">
      <alignment horizontal="center" vertical="center"/>
      <protection locked="0"/>
    </xf>
    <xf numFmtId="0" fontId="31" fillId="6" borderId="0" xfId="0" applyFont="1" applyFill="1" applyAlignment="1">
      <alignment horizontal="right" vertical="center"/>
    </xf>
    <xf numFmtId="0" fontId="31" fillId="9" borderId="0" xfId="0" applyFont="1" applyFill="1" applyAlignment="1">
      <alignment horizontal="right" vertical="center"/>
    </xf>
    <xf numFmtId="167" fontId="0" fillId="0" borderId="63" xfId="0" applyNumberFormat="1" applyFont="1" applyBorder="1" applyAlignment="1" applyProtection="1">
      <alignment horizontal="center" vertical="center"/>
      <protection locked="0"/>
    </xf>
    <xf numFmtId="0" fontId="36" fillId="6" borderId="0" xfId="0" applyFont="1" applyFill="1" applyAlignment="1">
      <alignment horizontal="left" vertical="center"/>
    </xf>
    <xf numFmtId="0" fontId="36" fillId="6" borderId="0" xfId="0" applyFont="1" applyFill="1" applyAlignment="1">
      <alignment horizontal="left"/>
    </xf>
    <xf numFmtId="167" fontId="0" fillId="0" borderId="69" xfId="0" applyNumberFormat="1" applyBorder="1" applyAlignment="1" applyProtection="1">
      <alignment horizontal="center" vertical="center"/>
      <protection locked="0"/>
    </xf>
    <xf numFmtId="167" fontId="14" fillId="0" borderId="77" xfId="0" applyNumberFormat="1" applyFont="1" applyBorder="1" applyAlignment="1" applyProtection="1">
      <alignment horizontal="center" vertical="center"/>
      <protection locked="0"/>
    </xf>
    <xf numFmtId="167" fontId="14" fillId="2" borderId="77" xfId="0" applyNumberFormat="1" applyFont="1" applyFill="1" applyBorder="1" applyAlignment="1" applyProtection="1">
      <alignment horizontal="center" vertical="center"/>
      <protection locked="0"/>
    </xf>
    <xf numFmtId="0" fontId="0" fillId="0" borderId="103" xfId="0" applyBorder="1" applyAlignment="1" applyProtection="1">
      <alignment horizontal="center" vertical="center"/>
      <protection locked="0"/>
    </xf>
    <xf numFmtId="0" fontId="9" fillId="10" borderId="92" xfId="0" applyFont="1" applyFill="1" applyBorder="1" applyAlignment="1" applyProtection="1">
      <alignment horizontal="center" vertical="center"/>
    </xf>
    <xf numFmtId="16" fontId="1" fillId="10" borderId="80" xfId="0" applyNumberFormat="1" applyFont="1" applyFill="1" applyBorder="1" applyAlignment="1" applyProtection="1">
      <alignment horizontal="center" vertical="center" wrapText="1"/>
    </xf>
    <xf numFmtId="0" fontId="0" fillId="10" borderId="92" xfId="0" applyFill="1" applyBorder="1" applyAlignment="1" applyProtection="1">
      <alignment horizontal="center" vertical="center"/>
    </xf>
    <xf numFmtId="0" fontId="2" fillId="10" borderId="104" xfId="0" applyFont="1" applyFill="1" applyBorder="1" applyAlignment="1" applyProtection="1">
      <alignment horizontal="left" vertical="center" wrapText="1"/>
    </xf>
    <xf numFmtId="0" fontId="0" fillId="10" borderId="80" xfId="0" applyFill="1" applyBorder="1" applyAlignment="1" applyProtection="1">
      <alignment horizontal="center" vertical="center"/>
    </xf>
    <xf numFmtId="0" fontId="0" fillId="10" borderId="80" xfId="0" applyFill="1" applyBorder="1" applyAlignment="1" applyProtection="1">
      <alignment horizontal="center" vertical="center" wrapText="1"/>
    </xf>
    <xf numFmtId="0" fontId="19" fillId="10" borderId="80" xfId="0" applyFont="1" applyFill="1" applyBorder="1" applyAlignment="1" applyProtection="1">
      <alignment horizontal="center" vertical="center" wrapText="1"/>
    </xf>
    <xf numFmtId="16" fontId="0" fillId="10" borderId="80" xfId="0" applyNumberFormat="1" applyFont="1" applyFill="1" applyBorder="1" applyAlignment="1" applyProtection="1">
      <alignment horizontal="center" vertical="center" wrapText="1"/>
    </xf>
    <xf numFmtId="0" fontId="0" fillId="10" borderId="80" xfId="0" applyFont="1" applyFill="1" applyBorder="1" applyAlignment="1" applyProtection="1">
      <alignment horizontal="center" vertical="center" wrapText="1"/>
    </xf>
    <xf numFmtId="0" fontId="4" fillId="10" borderId="80" xfId="1" applyFill="1" applyBorder="1" applyAlignment="1" applyProtection="1">
      <alignment horizontal="center" vertical="center"/>
    </xf>
    <xf numFmtId="0" fontId="0" fillId="10" borderId="105" xfId="0" applyFill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left" vertical="center"/>
      <protection locked="0"/>
    </xf>
    <xf numFmtId="167" fontId="14" fillId="0" borderId="107" xfId="0" applyNumberFormat="1" applyFont="1" applyBorder="1" applyAlignment="1" applyProtection="1">
      <alignment horizontal="center" vertical="center"/>
      <protection locked="0"/>
    </xf>
    <xf numFmtId="167" fontId="0" fillId="0" borderId="67" xfId="0" applyNumberFormat="1" applyFont="1" applyBorder="1" applyAlignment="1" applyProtection="1">
      <alignment horizontal="center" vertical="center"/>
      <protection locked="0"/>
    </xf>
    <xf numFmtId="0" fontId="0" fillId="0" borderId="67" xfId="0" applyFont="1" applyBorder="1" applyAlignment="1" applyProtection="1">
      <alignment horizontal="center" vertical="center"/>
      <protection locked="0"/>
    </xf>
    <xf numFmtId="0" fontId="0" fillId="9" borderId="67" xfId="0" applyFill="1" applyBorder="1" applyAlignment="1" applyProtection="1">
      <alignment horizontal="center" vertical="center"/>
      <protection locked="0"/>
    </xf>
    <xf numFmtId="0" fontId="2" fillId="10" borderId="108" xfId="0" applyFont="1" applyFill="1" applyBorder="1" applyAlignment="1" applyProtection="1">
      <alignment horizontal="left" vertical="center" wrapText="1"/>
    </xf>
    <xf numFmtId="0" fontId="0" fillId="0" borderId="109" xfId="0" applyBorder="1" applyAlignment="1" applyProtection="1">
      <alignment horizontal="center" vertical="center"/>
      <protection locked="0"/>
    </xf>
    <xf numFmtId="0" fontId="9" fillId="10" borderId="110" xfId="0" applyFont="1" applyFill="1" applyBorder="1" applyAlignment="1" applyProtection="1">
      <alignment horizontal="center" vertical="center"/>
    </xf>
    <xf numFmtId="0" fontId="0" fillId="10" borderId="111" xfId="0" applyFill="1" applyBorder="1" applyAlignment="1" applyProtection="1">
      <alignment horizontal="center" vertical="center"/>
    </xf>
    <xf numFmtId="16" fontId="1" fillId="10" borderId="111" xfId="0" applyNumberFormat="1" applyFont="1" applyFill="1" applyBorder="1" applyAlignment="1" applyProtection="1">
      <alignment horizontal="center" vertical="center" wrapText="1"/>
    </xf>
    <xf numFmtId="0" fontId="0" fillId="10" borderId="111" xfId="0" applyFont="1" applyFill="1" applyBorder="1" applyAlignment="1" applyProtection="1">
      <alignment horizontal="center" vertical="center" wrapText="1"/>
    </xf>
    <xf numFmtId="0" fontId="0" fillId="10" borderId="110" xfId="0" applyFill="1" applyBorder="1" applyAlignment="1" applyProtection="1">
      <alignment horizontal="center" vertical="center"/>
    </xf>
    <xf numFmtId="0" fontId="19" fillId="10" borderId="111" xfId="0" applyFont="1" applyFill="1" applyBorder="1" applyAlignment="1" applyProtection="1">
      <alignment horizontal="center" vertical="center" wrapText="1"/>
    </xf>
    <xf numFmtId="16" fontId="0" fillId="10" borderId="111" xfId="0" applyNumberFormat="1" applyFill="1" applyBorder="1" applyAlignment="1" applyProtection="1">
      <alignment horizontal="center" vertical="center"/>
    </xf>
    <xf numFmtId="0" fontId="4" fillId="10" borderId="111" xfId="1" applyFont="1" applyFill="1" applyBorder="1" applyAlignment="1" applyProtection="1">
      <alignment horizontal="center" vertical="center"/>
    </xf>
    <xf numFmtId="0" fontId="0" fillId="10" borderId="112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4" fillId="0" borderId="53" xfId="1" applyBorder="1" applyAlignment="1" applyProtection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27" fillId="6" borderId="89" xfId="0" applyFont="1" applyFill="1" applyBorder="1" applyAlignment="1">
      <alignment horizontal="left" vertical="center"/>
    </xf>
    <xf numFmtId="0" fontId="27" fillId="6" borderId="90" xfId="0" applyFont="1" applyFill="1" applyBorder="1" applyAlignment="1">
      <alignment horizontal="left" vertical="center"/>
    </xf>
    <xf numFmtId="0" fontId="27" fillId="6" borderId="91" xfId="0" applyFont="1" applyFill="1" applyBorder="1" applyAlignment="1">
      <alignment horizontal="left" vertical="center"/>
    </xf>
    <xf numFmtId="0" fontId="27" fillId="9" borderId="89" xfId="0" applyFont="1" applyFill="1" applyBorder="1" applyAlignment="1">
      <alignment horizontal="left" vertical="center"/>
    </xf>
    <xf numFmtId="0" fontId="27" fillId="9" borderId="90" xfId="0" applyFont="1" applyFill="1" applyBorder="1" applyAlignment="1">
      <alignment horizontal="left" vertical="center"/>
    </xf>
    <xf numFmtId="0" fontId="27" fillId="9" borderId="91" xfId="0" applyFont="1" applyFill="1" applyBorder="1" applyAlignment="1">
      <alignment horizontal="left" vertical="center"/>
    </xf>
    <xf numFmtId="0" fontId="23" fillId="7" borderId="14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1" fillId="10" borderId="94" xfId="0" applyFont="1" applyFill="1" applyBorder="1" applyAlignment="1" applyProtection="1">
      <alignment horizontal="center" vertical="center" wrapText="1"/>
    </xf>
    <xf numFmtId="0" fontId="31" fillId="10" borderId="95" xfId="0" applyFont="1" applyFill="1" applyBorder="1" applyAlignment="1" applyProtection="1">
      <alignment horizontal="center" vertical="center" wrapText="1"/>
    </xf>
    <xf numFmtId="0" fontId="31" fillId="10" borderId="96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23" fillId="9" borderId="14" xfId="0" applyFont="1" applyFill="1" applyBorder="1" applyAlignment="1" applyProtection="1">
      <alignment horizontal="center" vertical="center" wrapText="1"/>
    </xf>
    <xf numFmtId="0" fontId="23" fillId="9" borderId="15" xfId="0" applyFont="1" applyFill="1" applyBorder="1" applyAlignment="1" applyProtection="1">
      <alignment horizontal="center" vertical="center" wrapText="1"/>
    </xf>
    <xf numFmtId="0" fontId="2" fillId="3" borderId="68" xfId="0" applyFont="1" applyFill="1" applyBorder="1" applyAlignment="1" applyProtection="1">
      <alignment horizontal="center" vertical="center" wrapText="1"/>
    </xf>
    <xf numFmtId="0" fontId="2" fillId="3" borderId="7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8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3" borderId="93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20" fillId="3" borderId="93" xfId="0" applyFont="1" applyFill="1" applyBorder="1" applyAlignment="1" applyProtection="1">
      <alignment horizontal="center" vertical="center" wrapText="1"/>
    </xf>
    <xf numFmtId="0" fontId="1" fillId="0" borderId="4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164" fontId="6" fillId="0" borderId="0" xfId="0" applyNumberFormat="1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41">
    <dxf>
      <font>
        <color theme="0"/>
      </font>
      <fill>
        <patternFill>
          <bgColor rgb="FF0099FF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FF0000"/>
      </font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gradientFill degree="135">
          <stop position="0">
            <color rgb="FFFFCC66"/>
          </stop>
          <stop position="1">
            <color rgb="FFFFFF99"/>
          </stop>
        </gradient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FFFF00"/>
      </font>
      <fill>
        <gradientFill degree="45">
          <stop position="0">
            <color rgb="FF339933"/>
          </stop>
          <stop position="1">
            <color rgb="FF33CCFF"/>
          </stop>
        </gradientFill>
      </fill>
    </dxf>
    <dxf>
      <font>
        <strike val="0"/>
      </font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ont>
        <strike val="0"/>
      </font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ont>
        <strike val="0"/>
      </font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ont>
        <strike val="0"/>
      </font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0099FF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auto="1"/>
      </font>
      <fill>
        <gradientFill degree="135">
          <stop position="0">
            <color rgb="FFFFCC66"/>
          </stop>
          <stop position="1">
            <color rgb="FFFFFF99"/>
          </stop>
        </gradient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FFFF00"/>
      </font>
      <fill>
        <gradientFill degree="45">
          <stop position="0">
            <color rgb="FF339933"/>
          </stop>
          <stop position="1">
            <color rgb="FF33CCFF"/>
          </stop>
        </gradientFill>
      </fill>
    </dxf>
  </dxfs>
  <tableStyles count="0" defaultTableStyle="TableStyleMedium9" defaultPivotStyle="PivotStyleLight16"/>
  <colors>
    <mruColors>
      <color rgb="FFCCFFCC"/>
      <color rgb="FFFFCCFF"/>
      <color rgb="FFFF99FF"/>
      <color rgb="FFFFCC99"/>
      <color rgb="FFFFCC66"/>
      <color rgb="FF00FFFF"/>
      <color rgb="FF6666FF"/>
      <color rgb="FFC5D9F1"/>
      <color rgb="FFCC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337453</xdr:colOff>
      <xdr:row>21</xdr:row>
      <xdr:rowOff>39914</xdr:rowOff>
    </xdr:from>
    <xdr:to>
      <xdr:col>9</xdr:col>
      <xdr:colOff>201381</xdr:colOff>
      <xdr:row>23</xdr:row>
      <xdr:rowOff>56244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507"/>
        <a:stretch>
          <a:fillRect/>
        </a:stretch>
      </xdr:blipFill>
      <xdr:spPr bwMode="auto">
        <a:xfrm>
          <a:off x="6215739" y="3915228"/>
          <a:ext cx="1121228" cy="478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1014186</xdr:colOff>
      <xdr:row>22</xdr:row>
      <xdr:rowOff>92528</xdr:rowOff>
    </xdr:from>
    <xdr:to>
      <xdr:col>9</xdr:col>
      <xdr:colOff>116112</xdr:colOff>
      <xdr:row>23</xdr:row>
      <xdr:rowOff>52614</xdr:rowOff>
    </xdr:to>
    <xdr:sp macro="" textlink="">
      <xdr:nvSpPr>
        <xdr:cNvPr id="3" name="Ellipse 2"/>
        <xdr:cNvSpPr/>
      </xdr:nvSpPr>
      <xdr:spPr>
        <a:xfrm>
          <a:off x="6892472" y="4065814"/>
          <a:ext cx="359226" cy="32475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9</xdr:col>
      <xdr:colOff>59871</xdr:colOff>
      <xdr:row>22</xdr:row>
      <xdr:rowOff>168728</xdr:rowOff>
    </xdr:from>
    <xdr:to>
      <xdr:col>10</xdr:col>
      <xdr:colOff>5444</xdr:colOff>
      <xdr:row>22</xdr:row>
      <xdr:rowOff>272143</xdr:rowOff>
    </xdr:to>
    <xdr:cxnSp macro="">
      <xdr:nvCxnSpPr>
        <xdr:cNvPr id="5" name="Connecteur droit avec flèche 4"/>
        <xdr:cNvCxnSpPr/>
      </xdr:nvCxnSpPr>
      <xdr:spPr>
        <a:xfrm flipH="1">
          <a:off x="7195457" y="4142014"/>
          <a:ext cx="729344" cy="103415"/>
        </a:xfrm>
        <a:prstGeom prst="straightConnector1">
          <a:avLst/>
        </a:prstGeom>
        <a:ln w="22225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1059839</xdr:colOff>
      <xdr:row>38</xdr:row>
      <xdr:rowOff>27215</xdr:rowOff>
    </xdr:from>
    <xdr:to>
      <xdr:col>9</xdr:col>
      <xdr:colOff>504663</xdr:colOff>
      <xdr:row>40</xdr:row>
      <xdr:rowOff>205989</xdr:rowOff>
    </xdr:to>
    <xdr:pic>
      <xdr:nvPicPr>
        <xdr:cNvPr id="308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16254" y="6820890"/>
          <a:ext cx="701630" cy="6488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390134</xdr:colOff>
      <xdr:row>39</xdr:row>
      <xdr:rowOff>309062</xdr:rowOff>
    </xdr:from>
    <xdr:to>
      <xdr:col>14</xdr:col>
      <xdr:colOff>561793</xdr:colOff>
      <xdr:row>40</xdr:row>
      <xdr:rowOff>458515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87030" y="7567854"/>
          <a:ext cx="953451" cy="5205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453829</xdr:colOff>
      <xdr:row>47</xdr:row>
      <xdr:rowOff>19791</xdr:rowOff>
    </xdr:from>
    <xdr:to>
      <xdr:col>14</xdr:col>
      <xdr:colOff>608622</xdr:colOff>
      <xdr:row>48</xdr:row>
      <xdr:rowOff>103908</xdr:rowOff>
    </xdr:to>
    <xdr:pic>
      <xdr:nvPicPr>
        <xdr:cNvPr id="307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50725" y="9683336"/>
          <a:ext cx="936585" cy="2671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385948</xdr:colOff>
      <xdr:row>42</xdr:row>
      <xdr:rowOff>603662</xdr:rowOff>
    </xdr:from>
    <xdr:to>
      <xdr:col>14</xdr:col>
      <xdr:colOff>624242</xdr:colOff>
      <xdr:row>44</xdr:row>
      <xdr:rowOff>123490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682844" y="8960922"/>
          <a:ext cx="1020086" cy="276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618506</xdr:colOff>
      <xdr:row>41</xdr:row>
      <xdr:rowOff>34637</xdr:rowOff>
    </xdr:from>
    <xdr:to>
      <xdr:col>10</xdr:col>
      <xdr:colOff>499753</xdr:colOff>
      <xdr:row>43</xdr:row>
      <xdr:rowOff>7422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31727" y="7793182"/>
          <a:ext cx="663039" cy="863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598714</xdr:colOff>
      <xdr:row>44</xdr:row>
      <xdr:rowOff>174703</xdr:rowOff>
    </xdr:from>
    <xdr:to>
      <xdr:col>15</xdr:col>
      <xdr:colOff>474386</xdr:colOff>
      <xdr:row>46</xdr:row>
      <xdr:rowOff>133598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677402" y="9289015"/>
          <a:ext cx="1028569" cy="325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92530</xdr:colOff>
      <xdr:row>1</xdr:row>
      <xdr:rowOff>37623</xdr:rowOff>
    </xdr:from>
    <xdr:to>
      <xdr:col>1</xdr:col>
      <xdr:colOff>206830</xdr:colOff>
      <xdr:row>1</xdr:row>
      <xdr:rowOff>499545</xdr:rowOff>
    </xdr:to>
    <xdr:pic>
      <xdr:nvPicPr>
        <xdr:cNvPr id="3095" name="Picture 23">
          <a:extLst>
            <a:ext uri="{FF2B5EF4-FFF2-40B4-BE49-F238E27FC236}">
              <a16:creationId xmlns:a16="http://schemas.microsoft.com/office/drawing/2014/main" xmlns="" id="{00000000-0008-0000-0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505" r="24101"/>
        <a:stretch>
          <a:fillRect/>
        </a:stretch>
      </xdr:blipFill>
      <xdr:spPr bwMode="auto">
        <a:xfrm>
          <a:off x="92530" y="86609"/>
          <a:ext cx="685800" cy="4619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451757</xdr:colOff>
      <xdr:row>5</xdr:row>
      <xdr:rowOff>163286</xdr:rowOff>
    </xdr:from>
    <xdr:to>
      <xdr:col>1</xdr:col>
      <xdr:colOff>114300</xdr:colOff>
      <xdr:row>6</xdr:row>
      <xdr:rowOff>76200</xdr:rowOff>
    </xdr:to>
    <xdr:cxnSp macro="">
      <xdr:nvCxnSpPr>
        <xdr:cNvPr id="5" name="Connecteur droit avec flèche 4"/>
        <xdr:cNvCxnSpPr/>
      </xdr:nvCxnSpPr>
      <xdr:spPr>
        <a:xfrm flipH="1">
          <a:off x="451757" y="1747157"/>
          <a:ext cx="315686" cy="228600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54430</xdr:colOff>
      <xdr:row>1</xdr:row>
      <xdr:rowOff>32658</xdr:rowOff>
    </xdr:from>
    <xdr:to>
      <xdr:col>1</xdr:col>
      <xdr:colOff>87087</xdr:colOff>
      <xdr:row>1</xdr:row>
      <xdr:rowOff>494580</xdr:rowOff>
    </xdr:to>
    <xdr:pic>
      <xdr:nvPicPr>
        <xdr:cNvPr id="3" name="Picture 23">
          <a:extLst>
            <a:ext uri="{FF2B5EF4-FFF2-40B4-BE49-F238E27FC236}">
              <a16:creationId xmlns:a16="http://schemas.microsoft.com/office/drawing/2014/main" xmlns="" id="{00000000-0008-0000-0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505" r="24101"/>
        <a:stretch>
          <a:fillRect/>
        </a:stretch>
      </xdr:blipFill>
      <xdr:spPr bwMode="auto">
        <a:xfrm>
          <a:off x="54430" y="81644"/>
          <a:ext cx="685800" cy="4619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anpierre.hatte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zsdu.cbrda@.fr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eyhl.dvo@fr" TargetMode="External"/><Relationship Id="rId1" Type="http://schemas.openxmlformats.org/officeDocument/2006/relationships/hyperlink" Target="mailto:abcdefg@zyx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abcdefg@zyx.com" TargetMode="External"/><Relationship Id="rId4" Type="http://schemas.openxmlformats.org/officeDocument/2006/relationships/hyperlink" Target="mailto:rzsdu.cbrda@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CBN.president@gmail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regis.pira@yahoo.com" TargetMode="External"/><Relationship Id="rId1" Type="http://schemas.openxmlformats.org/officeDocument/2006/relationships/hyperlink" Target="mailto:blapouge@orange.fr" TargetMode="External"/><Relationship Id="rId6" Type="http://schemas.openxmlformats.org/officeDocument/2006/relationships/hyperlink" Target="mailto:mycpicard@free.fr" TargetMode="External"/><Relationship Id="rId5" Type="http://schemas.openxmlformats.org/officeDocument/2006/relationships/hyperlink" Target="mailto:yvesluguerne@gmail.com" TargetMode="External"/><Relationship Id="rId4" Type="http://schemas.openxmlformats.org/officeDocument/2006/relationships/hyperlink" Target="mailto:cm.villeveyr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FF"/>
    <pageSetUpPr fitToPage="1"/>
  </sheetPr>
  <dimension ref="A1:S49"/>
  <sheetViews>
    <sheetView showGridLines="0" tabSelected="1" zoomScale="110" zoomScaleNormal="110" workbookViewId="0">
      <selection activeCell="O1" sqref="O1"/>
    </sheetView>
  </sheetViews>
  <sheetFormatPr baseColWidth="10" defaultRowHeight="14.6"/>
  <cols>
    <col min="6" max="6" width="4.3046875" customWidth="1"/>
    <col min="7" max="7" width="13.69140625" customWidth="1"/>
    <col min="8" max="8" width="12.3046875" customWidth="1"/>
    <col min="9" max="9" width="17.765625" customWidth="1"/>
    <col min="11" max="11" width="8.53515625" customWidth="1"/>
    <col min="12" max="12" width="11.53515625" customWidth="1"/>
    <col min="15" max="15" width="16.3046875" bestFit="1" customWidth="1"/>
    <col min="16" max="16" width="10" customWidth="1"/>
    <col min="17" max="17" width="23.921875" customWidth="1"/>
  </cols>
  <sheetData>
    <row r="1" spans="1:19" s="31" customFormat="1" ht="18.45">
      <c r="A1" s="119" t="s">
        <v>486</v>
      </c>
      <c r="B1" s="96"/>
      <c r="C1" s="96"/>
      <c r="D1" s="96"/>
      <c r="E1" s="96"/>
      <c r="F1" s="96"/>
      <c r="G1" s="96"/>
      <c r="H1" s="96"/>
      <c r="I1" s="96"/>
      <c r="J1" s="96"/>
      <c r="K1" s="3"/>
      <c r="L1" s="3"/>
      <c r="M1" s="3"/>
      <c r="N1" s="3" t="s">
        <v>371</v>
      </c>
      <c r="O1" s="282">
        <v>46046</v>
      </c>
      <c r="P1" s="3"/>
      <c r="Q1" s="3"/>
      <c r="R1" s="3"/>
      <c r="S1" s="3"/>
    </row>
    <row r="2" spans="1:19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19" s="31" customFormat="1" ht="15.9">
      <c r="A3" s="120" t="s">
        <v>222</v>
      </c>
      <c r="B3" s="121"/>
      <c r="C3" s="96"/>
      <c r="D3" s="96"/>
      <c r="E3" s="96"/>
      <c r="F3" s="96"/>
      <c r="G3" s="96"/>
      <c r="H3" s="96"/>
      <c r="I3" s="96"/>
      <c r="J3" s="96"/>
      <c r="K3" s="3"/>
      <c r="L3" s="3"/>
      <c r="M3" s="3"/>
      <c r="N3" s="3"/>
      <c r="O3" s="3"/>
      <c r="P3" s="3"/>
      <c r="Q3" s="3"/>
      <c r="R3" s="3"/>
      <c r="S3" s="3"/>
    </row>
    <row r="4" spans="1:19" s="31" customFormat="1" ht="15.9">
      <c r="A4" s="120"/>
      <c r="B4" s="96" t="s">
        <v>346</v>
      </c>
      <c r="C4" s="96"/>
      <c r="D4" s="96"/>
      <c r="E4" s="96"/>
      <c r="F4" s="96"/>
      <c r="G4" s="96"/>
      <c r="H4" s="96"/>
      <c r="I4" s="96"/>
      <c r="J4" s="96"/>
      <c r="K4" s="3"/>
      <c r="L4" s="3"/>
      <c r="M4" s="3"/>
      <c r="N4" s="3"/>
      <c r="O4" s="3"/>
      <c r="P4" s="3"/>
      <c r="Q4" s="3"/>
      <c r="R4" s="3"/>
      <c r="S4" s="3"/>
    </row>
    <row r="5" spans="1:19" s="31" customFormat="1" ht="15.9">
      <c r="A5" s="120"/>
      <c r="B5" s="96" t="s">
        <v>484</v>
      </c>
      <c r="C5" s="96"/>
      <c r="D5" s="96"/>
      <c r="E5" s="96"/>
      <c r="F5" s="96"/>
      <c r="G5" s="96"/>
      <c r="H5" s="96"/>
      <c r="I5" s="96"/>
      <c r="J5" s="96"/>
      <c r="K5" s="3"/>
      <c r="L5" s="3"/>
      <c r="M5" s="3"/>
      <c r="N5" s="3"/>
      <c r="O5" s="3"/>
      <c r="P5" s="3"/>
      <c r="Q5" s="3"/>
      <c r="R5" s="3"/>
      <c r="S5" s="3"/>
    </row>
    <row r="6" spans="1:19" ht="8.050000000000000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2"/>
      <c r="P6" s="2"/>
      <c r="Q6" s="2"/>
      <c r="R6" s="2"/>
      <c r="S6" s="2"/>
    </row>
    <row r="7" spans="1:19" s="31" customFormat="1" ht="15.9">
      <c r="A7" s="120" t="s">
        <v>267</v>
      </c>
      <c r="B7" s="96"/>
      <c r="C7" s="96"/>
      <c r="D7" s="96"/>
      <c r="E7" s="96"/>
      <c r="F7" s="96"/>
      <c r="G7" s="96"/>
      <c r="H7" s="96"/>
      <c r="I7" s="96"/>
      <c r="J7" s="96"/>
      <c r="K7" s="3"/>
      <c r="L7" s="117"/>
      <c r="M7" s="3"/>
      <c r="N7" s="3"/>
      <c r="O7" s="3"/>
      <c r="P7" s="3"/>
      <c r="Q7" s="3"/>
      <c r="R7" s="3"/>
      <c r="S7" s="3"/>
    </row>
    <row r="8" spans="1:19" s="31" customFormat="1">
      <c r="A8" s="96"/>
      <c r="B8" s="96" t="s">
        <v>372</v>
      </c>
      <c r="C8" s="122"/>
      <c r="D8" s="122"/>
      <c r="E8" s="96"/>
      <c r="F8" s="96"/>
      <c r="G8" s="96"/>
      <c r="H8" s="96"/>
      <c r="I8" s="96"/>
      <c r="J8" s="96"/>
      <c r="K8" s="3"/>
      <c r="L8" s="3"/>
      <c r="M8" s="3"/>
      <c r="N8" s="3"/>
      <c r="O8" s="3"/>
      <c r="P8" s="3"/>
      <c r="Q8" s="3"/>
      <c r="R8" s="3"/>
      <c r="S8" s="3"/>
    </row>
    <row r="9" spans="1:19" s="31" customFormat="1">
      <c r="A9" s="96"/>
      <c r="B9" s="96"/>
      <c r="C9" s="96" t="s">
        <v>407</v>
      </c>
      <c r="D9" s="96"/>
      <c r="E9" s="96"/>
      <c r="F9" s="96"/>
      <c r="G9" s="96"/>
      <c r="H9" s="96"/>
      <c r="I9" s="96"/>
      <c r="J9" s="96"/>
      <c r="K9" s="3"/>
      <c r="L9" s="3"/>
      <c r="M9" s="3"/>
      <c r="N9" s="3"/>
      <c r="O9" s="3"/>
      <c r="P9" s="3"/>
      <c r="Q9" s="3"/>
      <c r="R9" s="3"/>
      <c r="S9" s="3"/>
    </row>
    <row r="10" spans="1:19" s="31" customFormat="1">
      <c r="A10" s="96"/>
      <c r="B10" s="96" t="s">
        <v>408</v>
      </c>
      <c r="C10" s="122"/>
      <c r="D10" s="96"/>
      <c r="E10" s="96"/>
      <c r="F10" s="96"/>
      <c r="G10" s="96"/>
      <c r="H10" s="96"/>
      <c r="I10" s="96"/>
      <c r="J10" s="96"/>
      <c r="K10" s="3"/>
      <c r="L10" s="3"/>
      <c r="M10" s="3"/>
      <c r="N10" s="3"/>
      <c r="O10" s="3"/>
      <c r="P10" s="3"/>
      <c r="Q10" s="3"/>
      <c r="R10" s="3"/>
      <c r="S10" s="3"/>
    </row>
    <row r="11" spans="1:19" s="31" customFormat="1">
      <c r="A11" s="96"/>
      <c r="B11" s="96"/>
      <c r="C11" s="134" t="s">
        <v>225</v>
      </c>
      <c r="D11" s="123" t="s">
        <v>223</v>
      </c>
      <c r="E11" s="245" t="s">
        <v>227</v>
      </c>
      <c r="F11" s="246"/>
      <c r="G11" s="247"/>
      <c r="H11" s="74" t="s">
        <v>356</v>
      </c>
      <c r="I11" s="245" t="s">
        <v>251</v>
      </c>
      <c r="J11" s="247"/>
      <c r="K11" s="118" t="s">
        <v>224</v>
      </c>
      <c r="L11" s="248" t="s">
        <v>228</v>
      </c>
      <c r="M11" s="249"/>
      <c r="N11" s="249"/>
      <c r="O11" s="250"/>
      <c r="P11" s="3"/>
      <c r="Q11" s="3"/>
      <c r="R11" s="3"/>
      <c r="S11" s="3"/>
    </row>
    <row r="12" spans="1:19" ht="8.0500000000000007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</row>
    <row r="13" spans="1:19" ht="15.9">
      <c r="A13" s="100" t="s">
        <v>343</v>
      </c>
      <c r="B13" s="124"/>
      <c r="C13" s="124"/>
      <c r="D13" s="124"/>
      <c r="E13" s="124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</row>
    <row r="14" spans="1:19" ht="15" thickBot="1">
      <c r="A14" s="1"/>
      <c r="B14" s="1" t="s">
        <v>344</v>
      </c>
      <c r="C14" s="1"/>
      <c r="D14" s="1"/>
      <c r="E14" s="1"/>
      <c r="F14" s="1"/>
      <c r="G14" s="1"/>
      <c r="H14" s="1"/>
      <c r="I14" s="1"/>
      <c r="J14" s="1"/>
      <c r="K14" s="2"/>
      <c r="L14" s="3"/>
      <c r="M14" s="2"/>
      <c r="N14" s="2"/>
      <c r="O14" s="2"/>
      <c r="P14" s="2"/>
      <c r="Q14" s="2"/>
      <c r="R14" s="2"/>
      <c r="S14" s="2"/>
    </row>
    <row r="15" spans="1:19" ht="22.75" thickBot="1">
      <c r="A15" s="1"/>
      <c r="B15" s="1"/>
      <c r="C15" s="251" t="s">
        <v>480</v>
      </c>
      <c r="D15" s="252"/>
      <c r="E15" s="252"/>
      <c r="F15" s="252"/>
      <c r="G15" s="252"/>
      <c r="H15" s="252"/>
      <c r="I15" s="253"/>
      <c r="J15" s="96" t="s">
        <v>366</v>
      </c>
      <c r="K15" s="2"/>
      <c r="L15" s="2"/>
      <c r="M15" s="2"/>
      <c r="N15" s="2"/>
      <c r="O15" s="2"/>
      <c r="P15" s="2"/>
      <c r="Q15" s="2"/>
      <c r="R15" s="2"/>
      <c r="S15" s="2"/>
    </row>
    <row r="16" spans="1:19" ht="15.9">
      <c r="A16" s="1"/>
      <c r="B16" s="1"/>
      <c r="C16" s="1"/>
      <c r="D16" s="1"/>
      <c r="E16" s="1"/>
      <c r="F16" s="1"/>
      <c r="G16" s="1"/>
      <c r="H16" s="1"/>
      <c r="I16" s="1"/>
      <c r="J16" s="1" t="s">
        <v>485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ht="8.0500000000000007" customHeight="1" thickBot="1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2"/>
      <c r="N17" s="2"/>
      <c r="O17" s="2"/>
      <c r="P17" s="2"/>
      <c r="Q17" s="2"/>
      <c r="R17" s="2"/>
      <c r="S17" s="2"/>
    </row>
    <row r="18" spans="1:19" ht="22.75" thickBot="1">
      <c r="A18" s="1"/>
      <c r="B18" s="1"/>
      <c r="C18" s="254" t="s">
        <v>481</v>
      </c>
      <c r="D18" s="255"/>
      <c r="E18" s="255"/>
      <c r="F18" s="255"/>
      <c r="G18" s="255"/>
      <c r="H18" s="255"/>
      <c r="I18" s="256"/>
      <c r="J18" s="96" t="s">
        <v>409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2"/>
      <c r="N19" s="2"/>
      <c r="O19" s="2"/>
      <c r="P19" s="2"/>
      <c r="Q19" s="1"/>
      <c r="R19" s="2"/>
      <c r="S19" s="2"/>
    </row>
    <row r="20" spans="1:19" ht="15.9">
      <c r="A20" s="100" t="s">
        <v>367</v>
      </c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  <c r="N20" s="2"/>
      <c r="O20" s="2"/>
      <c r="Q20" s="129"/>
      <c r="S20" s="2"/>
    </row>
    <row r="21" spans="1:19">
      <c r="A21" s="75" t="s">
        <v>345</v>
      </c>
      <c r="B21" s="1" t="s">
        <v>354</v>
      </c>
      <c r="C21" s="1"/>
      <c r="D21" s="1"/>
      <c r="E21" s="1"/>
      <c r="F21" s="1"/>
      <c r="G21" s="1"/>
      <c r="J21" s="1"/>
      <c r="K21" s="2"/>
      <c r="L21" s="2"/>
      <c r="M21" s="2"/>
      <c r="N21" s="2"/>
      <c r="O21" s="2"/>
      <c r="Q21" s="1" t="s">
        <v>410</v>
      </c>
      <c r="S21" s="2"/>
    </row>
    <row r="22" spans="1:19" ht="8.0500000000000007" customHeight="1">
      <c r="A22" s="75"/>
      <c r="B22" s="1"/>
      <c r="C22" s="1"/>
      <c r="D22" s="1"/>
      <c r="E22" s="1"/>
      <c r="F22" s="1"/>
      <c r="G22" s="1"/>
      <c r="J22" s="1"/>
      <c r="K22" s="2"/>
      <c r="L22" s="2"/>
      <c r="M22" s="2"/>
      <c r="N22" s="2"/>
      <c r="O22" s="2"/>
      <c r="Q22" s="129"/>
      <c r="S22" s="2"/>
    </row>
    <row r="23" spans="1:19" ht="28.75" customHeight="1">
      <c r="A23" s="75" t="s">
        <v>348</v>
      </c>
      <c r="B23" s="96" t="s">
        <v>351</v>
      </c>
      <c r="C23" s="2"/>
      <c r="D23" s="2"/>
      <c r="E23" s="2"/>
      <c r="G23" s="244" t="s">
        <v>349</v>
      </c>
      <c r="H23" s="244"/>
      <c r="I23" s="126" t="s">
        <v>347</v>
      </c>
      <c r="J23" s="2"/>
      <c r="K23" s="242" t="s">
        <v>352</v>
      </c>
      <c r="L23" s="242"/>
      <c r="M23" s="242" t="s">
        <v>373</v>
      </c>
      <c r="N23" s="242"/>
      <c r="O23" s="242"/>
      <c r="Q23" s="242" t="s">
        <v>411</v>
      </c>
      <c r="R23" s="2"/>
      <c r="S23" s="2"/>
    </row>
    <row r="24" spans="1:19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42"/>
      <c r="R24" s="2"/>
      <c r="S24" s="2"/>
    </row>
    <row r="25" spans="1:19">
      <c r="A25" s="2"/>
      <c r="B25" s="75" t="s">
        <v>353</v>
      </c>
      <c r="C25" s="1" t="s">
        <v>368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42"/>
      <c r="R25" s="2"/>
      <c r="S25" s="2"/>
    </row>
    <row r="26" spans="1:19" ht="8.0500000000000007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"/>
      <c r="R26" s="2"/>
      <c r="S26" s="2"/>
    </row>
    <row r="27" spans="1:19" ht="29.15" customHeight="1">
      <c r="A27" s="75" t="s">
        <v>350</v>
      </c>
      <c r="B27" s="96" t="s">
        <v>355</v>
      </c>
      <c r="C27" s="2"/>
      <c r="D27" s="2"/>
      <c r="E27" s="2"/>
      <c r="F27" s="2"/>
      <c r="G27" s="2"/>
      <c r="H27" s="2"/>
      <c r="I27" s="2"/>
      <c r="J27" s="2"/>
      <c r="K27" s="127"/>
      <c r="L27" s="2"/>
      <c r="M27" s="2"/>
      <c r="N27" s="2"/>
      <c r="O27" s="2"/>
      <c r="P27" s="2"/>
      <c r="Q27" s="242" t="s">
        <v>412</v>
      </c>
      <c r="R27" s="2"/>
      <c r="S27" s="2"/>
    </row>
    <row r="28" spans="1:19">
      <c r="A28" s="2"/>
      <c r="B28" s="75" t="s">
        <v>353</v>
      </c>
      <c r="C28" s="96" t="s">
        <v>517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42"/>
      <c r="R28" s="2"/>
      <c r="S28" s="2"/>
    </row>
    <row r="29" spans="1:19" ht="14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"/>
      <c r="R29" s="2"/>
      <c r="S29" s="2"/>
    </row>
    <row r="30" spans="1:19" ht="15.9">
      <c r="A30" s="100" t="s">
        <v>482</v>
      </c>
      <c r="B30" s="2"/>
      <c r="C30" s="209"/>
      <c r="D30" s="210"/>
      <c r="E30" s="209"/>
      <c r="F30" s="136"/>
      <c r="G30" s="2"/>
      <c r="H30" s="2"/>
      <c r="I30" s="2"/>
      <c r="J30" s="2"/>
      <c r="K30" s="2"/>
      <c r="L30" s="2"/>
      <c r="M30" s="2"/>
      <c r="N30" s="2"/>
      <c r="O30" s="2"/>
      <c r="P30" s="2"/>
      <c r="Q30" s="1"/>
      <c r="R30" s="2"/>
      <c r="S30" s="2"/>
    </row>
    <row r="31" spans="1:19">
      <c r="A31" s="2"/>
      <c r="B31" s="243" t="s">
        <v>357</v>
      </c>
      <c r="C31" s="96" t="s">
        <v>369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"/>
      <c r="R31" s="2"/>
      <c r="S31" s="2"/>
    </row>
    <row r="32" spans="1:19">
      <c r="A32" s="2"/>
      <c r="B32" s="243"/>
      <c r="C32" s="96" t="s">
        <v>487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"/>
      <c r="R32" s="2"/>
      <c r="S32" s="2"/>
    </row>
    <row r="33" spans="1:19" ht="8.0500000000000007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"/>
      <c r="R33" s="2"/>
      <c r="S33" s="2"/>
    </row>
    <row r="34" spans="1:19" ht="15.9">
      <c r="A34" s="100" t="s">
        <v>483</v>
      </c>
      <c r="B34" s="2"/>
      <c r="C34" s="135"/>
      <c r="D34" s="135"/>
      <c r="E34" s="13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"/>
      <c r="R34" s="2"/>
      <c r="S34" s="2"/>
    </row>
    <row r="35" spans="1:19">
      <c r="A35" s="2"/>
      <c r="B35" s="96" t="s">
        <v>370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96" t="s">
        <v>518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96"/>
      <c r="C37" s="2"/>
      <c r="D37" s="2"/>
      <c r="E37" s="2"/>
      <c r="F37" s="2"/>
      <c r="G37" s="2"/>
      <c r="H37" s="96" t="s">
        <v>519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96"/>
      <c r="C38" s="2"/>
      <c r="D38" s="2"/>
      <c r="E38" s="2"/>
      <c r="F38" s="2"/>
      <c r="G38" s="2"/>
      <c r="H38" s="96" t="s">
        <v>520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8.0500000000000007" customHeight="1">
      <c r="A39" s="2"/>
      <c r="B39" s="2"/>
      <c r="C39" s="2"/>
      <c r="D39" s="2"/>
      <c r="E39" s="9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9.15">
      <c r="A40" s="75" t="s">
        <v>345</v>
      </c>
      <c r="B40" s="96" t="s">
        <v>365</v>
      </c>
      <c r="C40" s="2"/>
      <c r="D40" s="2"/>
      <c r="E40" s="2"/>
      <c r="F40" s="2"/>
      <c r="G40" s="2"/>
      <c r="H40" s="2"/>
      <c r="I40" s="2"/>
      <c r="J40" s="126"/>
      <c r="K40" s="96" t="s">
        <v>521</v>
      </c>
      <c r="M40" s="2"/>
      <c r="N40" s="2"/>
      <c r="O40" s="2"/>
      <c r="P40" s="2"/>
      <c r="Q40" s="126" t="s">
        <v>358</v>
      </c>
      <c r="R40" s="2"/>
      <c r="S40" s="2"/>
    </row>
    <row r="41" spans="1:19" ht="39" customHeight="1">
      <c r="A41" s="75"/>
      <c r="B41" s="1" t="s">
        <v>522</v>
      </c>
      <c r="C41" s="2"/>
      <c r="D41" s="2"/>
      <c r="E41" s="2"/>
      <c r="F41" s="2"/>
      <c r="G41" s="2"/>
      <c r="H41" s="2"/>
      <c r="I41" s="2"/>
      <c r="J41" s="126"/>
      <c r="K41" s="96"/>
      <c r="M41" s="2"/>
      <c r="N41" s="2"/>
      <c r="O41" s="2"/>
      <c r="P41" s="2"/>
      <c r="Q41" s="126"/>
      <c r="R41" s="2"/>
      <c r="S41" s="2"/>
    </row>
    <row r="42" spans="1:19" ht="18.55" customHeight="1">
      <c r="A42" s="75"/>
      <c r="C42" s="2"/>
      <c r="D42" s="2"/>
      <c r="E42" s="2"/>
      <c r="F42" s="2"/>
      <c r="G42" s="2"/>
      <c r="H42" s="2"/>
      <c r="I42" s="2"/>
      <c r="J42" s="126"/>
      <c r="K42" s="96"/>
      <c r="M42" s="2"/>
      <c r="N42" s="2"/>
      <c r="O42" s="2"/>
      <c r="P42" s="2"/>
      <c r="Q42" s="126"/>
      <c r="R42" s="2"/>
      <c r="S42" s="2"/>
    </row>
    <row r="43" spans="1:19" ht="51.9" customHeight="1">
      <c r="A43" s="75"/>
      <c r="B43" s="96" t="s">
        <v>413</v>
      </c>
      <c r="C43" s="2"/>
      <c r="D43" s="2"/>
      <c r="E43" s="2"/>
      <c r="F43" s="2"/>
      <c r="G43" s="2"/>
      <c r="H43" s="2"/>
      <c r="I43" s="2"/>
      <c r="J43" s="125" t="s">
        <v>374</v>
      </c>
      <c r="K43" s="96"/>
      <c r="M43" s="2"/>
      <c r="N43" s="2"/>
      <c r="O43" s="2"/>
      <c r="P43" s="2"/>
      <c r="Q43" s="126"/>
      <c r="R43" s="2"/>
      <c r="S43" s="2"/>
    </row>
    <row r="44" spans="1:19" ht="8.0500000000000007" customHeight="1">
      <c r="A44" s="75"/>
      <c r="B44" s="96"/>
      <c r="C44" s="2"/>
      <c r="D44" s="2"/>
      <c r="E44" s="2"/>
      <c r="F44" s="2"/>
      <c r="G44" s="2"/>
      <c r="H44" s="2"/>
      <c r="I44" s="2"/>
      <c r="J44" s="126"/>
      <c r="K44" s="96"/>
      <c r="M44" s="2"/>
      <c r="N44" s="2"/>
      <c r="O44" s="2"/>
      <c r="P44" s="2"/>
      <c r="Q44" s="126"/>
      <c r="R44" s="2"/>
      <c r="S44" s="2"/>
    </row>
    <row r="45" spans="1:19">
      <c r="A45" s="75" t="s">
        <v>359</v>
      </c>
      <c r="B45" s="96" t="s">
        <v>360</v>
      </c>
      <c r="C45" s="2"/>
      <c r="D45" s="2"/>
      <c r="E45" s="2"/>
      <c r="F45" s="2"/>
      <c r="G45" s="128" t="s">
        <v>361</v>
      </c>
      <c r="H45" s="96" t="s">
        <v>523</v>
      </c>
      <c r="I45" s="2"/>
      <c r="J45" s="2"/>
      <c r="K45" s="2"/>
      <c r="L45" s="2"/>
      <c r="M45" s="2"/>
      <c r="N45" s="2"/>
      <c r="O45" s="2"/>
      <c r="P45" s="2"/>
      <c r="Q45" s="242" t="s">
        <v>362</v>
      </c>
      <c r="R45" s="2"/>
      <c r="S45" s="2"/>
    </row>
    <row r="46" spans="1:19">
      <c r="A46" s="2"/>
      <c r="C46" s="2"/>
      <c r="D46" s="2"/>
      <c r="E46" s="2"/>
      <c r="F46" s="2"/>
      <c r="G46" s="128" t="s">
        <v>363</v>
      </c>
      <c r="H46" s="96" t="s">
        <v>524</v>
      </c>
      <c r="I46" s="2"/>
      <c r="J46" s="2"/>
      <c r="K46" s="2"/>
      <c r="L46" s="2"/>
      <c r="M46" s="2"/>
      <c r="N46" s="2"/>
      <c r="O46" s="2"/>
      <c r="P46" s="2"/>
      <c r="Q46" s="242"/>
      <c r="R46" s="2"/>
      <c r="S46" s="2"/>
    </row>
    <row r="47" spans="1:19">
      <c r="A47" s="2"/>
      <c r="B47" s="2"/>
      <c r="C47" s="2"/>
      <c r="D47" s="2"/>
      <c r="E47" s="2"/>
      <c r="F47" s="2"/>
      <c r="G47" s="128" t="s">
        <v>364</v>
      </c>
      <c r="H47" s="96" t="s">
        <v>424</v>
      </c>
      <c r="I47" s="2"/>
      <c r="J47" s="2"/>
      <c r="K47" s="2"/>
      <c r="L47" s="2"/>
      <c r="M47" s="2"/>
      <c r="N47" s="2"/>
      <c r="O47" s="2"/>
      <c r="P47" s="2"/>
      <c r="Q47" s="242"/>
      <c r="R47" s="2"/>
      <c r="S47" s="2"/>
    </row>
    <row r="48" spans="1:1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4:4">
      <c r="D49" s="2"/>
    </row>
  </sheetData>
  <sheetProtection selectLockedCells="1" selectUnlockedCells="1"/>
  <mergeCells count="12">
    <mergeCell ref="E11:G11"/>
    <mergeCell ref="I11:J11"/>
    <mergeCell ref="L11:O11"/>
    <mergeCell ref="C15:I15"/>
    <mergeCell ref="C18:I18"/>
    <mergeCell ref="Q45:Q47"/>
    <mergeCell ref="M23:O23"/>
    <mergeCell ref="Q23:Q25"/>
    <mergeCell ref="Q27:Q28"/>
    <mergeCell ref="B31:B32"/>
    <mergeCell ref="G23:H23"/>
    <mergeCell ref="K23:L23"/>
  </mergeCells>
  <hyperlinks>
    <hyperlink ref="L11" r:id="rId1"/>
  </hyperlinks>
  <pageMargins left="0.31496062992125984" right="0.31496062992125984" top="0.35433070866141736" bottom="0.19685039370078741" header="0.31496062992125984" footer="0.11811023622047245"/>
  <pageSetup paperSize="9" scale="68" fitToHeight="0" orientation="landscape" horizontalDpi="4294967293" verticalDpi="0" r:id="rId2"/>
  <headerFooter>
    <oddFooter>&amp;L&amp;F&amp;Rimprimé le :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rgb="FF92D050"/>
    <pageSetUpPr fitToPage="1"/>
  </sheetPr>
  <dimension ref="A1:R83"/>
  <sheetViews>
    <sheetView showGridLines="0" zoomScaleNormal="10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M8" sqref="M8"/>
    </sheetView>
  </sheetViews>
  <sheetFormatPr baseColWidth="10" defaultRowHeight="14.6"/>
  <cols>
    <col min="1" max="1" width="8.07421875" style="1" customWidth="1"/>
    <col min="2" max="2" width="11.3046875" style="1" customWidth="1"/>
    <col min="3" max="3" width="18.4609375" style="1" customWidth="1"/>
    <col min="4" max="4" width="5.3046875" bestFit="1" customWidth="1"/>
    <col min="5" max="5" width="5.3046875" customWidth="1"/>
    <col min="6" max="6" width="8.69140625" style="1" customWidth="1"/>
    <col min="7" max="7" width="10.765625" style="1" customWidth="1"/>
    <col min="8" max="9" width="7.69140625" style="1" customWidth="1"/>
    <col min="10" max="10" width="8.69140625" style="3" customWidth="1"/>
    <col min="11" max="11" width="8.69140625" customWidth="1"/>
    <col min="12" max="12" width="14.765625" customWidth="1"/>
    <col min="13" max="13" width="41.3046875" customWidth="1"/>
    <col min="14" max="14" width="8.3046875" customWidth="1"/>
    <col min="15" max="15" width="25.69140625" customWidth="1"/>
    <col min="16" max="16" width="26.84375" bestFit="1" customWidth="1"/>
    <col min="17" max="17" width="14.07421875" customWidth="1"/>
    <col min="18" max="18" width="11.07421875" hidden="1" customWidth="1"/>
  </cols>
  <sheetData>
    <row r="1" spans="1:18" ht="4.0999999999999996" customHeight="1" thickBot="1">
      <c r="A1" s="47">
        <v>1</v>
      </c>
      <c r="B1" s="50"/>
      <c r="C1" s="48">
        <v>2</v>
      </c>
      <c r="D1" s="48">
        <v>3</v>
      </c>
      <c r="E1" s="48"/>
      <c r="F1" s="48">
        <v>4</v>
      </c>
      <c r="G1" s="49">
        <v>5</v>
      </c>
      <c r="H1" s="47">
        <v>6</v>
      </c>
      <c r="I1" s="47">
        <v>6</v>
      </c>
      <c r="J1" s="101">
        <v>7</v>
      </c>
      <c r="K1" s="48">
        <v>8</v>
      </c>
      <c r="L1" s="48">
        <v>9</v>
      </c>
      <c r="M1" s="49">
        <v>10</v>
      </c>
      <c r="N1" s="47">
        <v>11</v>
      </c>
      <c r="O1" s="48">
        <v>12</v>
      </c>
      <c r="P1" s="48">
        <v>13</v>
      </c>
      <c r="Q1" s="48">
        <v>14</v>
      </c>
    </row>
    <row r="2" spans="1:18" s="31" customFormat="1" ht="43" customHeight="1" thickBot="1">
      <c r="A2" s="145"/>
      <c r="B2" s="94" t="s">
        <v>477</v>
      </c>
      <c r="C2" s="114">
        <v>46043</v>
      </c>
      <c r="E2" s="34" t="s">
        <v>376</v>
      </c>
      <c r="J2" s="26"/>
      <c r="L2" s="33"/>
      <c r="M2" s="206" t="s">
        <v>490</v>
      </c>
      <c r="N2" s="139" t="s">
        <v>476</v>
      </c>
      <c r="O2" s="139"/>
      <c r="P2" s="139"/>
      <c r="Q2" s="140"/>
    </row>
    <row r="3" spans="1:18" ht="32.15" customHeight="1" thickTop="1">
      <c r="A3" s="146"/>
      <c r="B3" s="8" t="s">
        <v>266</v>
      </c>
      <c r="C3" s="259" t="s">
        <v>53</v>
      </c>
      <c r="D3" s="260"/>
      <c r="E3" s="261"/>
      <c r="F3" s="92" t="s">
        <v>240</v>
      </c>
      <c r="G3" s="108" t="s">
        <v>339</v>
      </c>
      <c r="H3" s="98" t="s">
        <v>263</v>
      </c>
      <c r="I3" s="95" t="s">
        <v>249</v>
      </c>
      <c r="J3" s="257" t="s">
        <v>338</v>
      </c>
      <c r="K3" s="258"/>
      <c r="L3" s="8" t="s">
        <v>221</v>
      </c>
      <c r="M3" s="91" t="s">
        <v>206</v>
      </c>
      <c r="N3" s="82" t="s">
        <v>236</v>
      </c>
      <c r="O3" s="9"/>
      <c r="P3" s="8"/>
      <c r="Q3" s="79"/>
      <c r="R3" s="77"/>
    </row>
    <row r="4" spans="1:18" ht="15" thickBot="1">
      <c r="A4" s="147"/>
      <c r="B4" s="55"/>
      <c r="C4" s="51"/>
      <c r="D4" s="103" t="s">
        <v>317</v>
      </c>
      <c r="E4" s="103" t="s">
        <v>91</v>
      </c>
      <c r="F4" s="93"/>
      <c r="G4" s="52"/>
      <c r="H4" s="53"/>
      <c r="I4" s="53"/>
      <c r="J4" s="104"/>
      <c r="K4" s="105"/>
      <c r="L4" s="54"/>
      <c r="M4" s="27" t="s">
        <v>341</v>
      </c>
      <c r="N4" s="81" t="s">
        <v>238</v>
      </c>
      <c r="O4" s="28" t="s">
        <v>201</v>
      </c>
      <c r="P4" s="32" t="s">
        <v>202</v>
      </c>
      <c r="Q4" s="80" t="s">
        <v>241</v>
      </c>
      <c r="R4" s="78" t="s">
        <v>207</v>
      </c>
    </row>
    <row r="5" spans="1:18" ht="25" customHeight="1" thickTop="1">
      <c r="A5" s="148" t="s">
        <v>320</v>
      </c>
      <c r="B5" s="151" t="s">
        <v>198</v>
      </c>
      <c r="C5" s="151" t="s">
        <v>198</v>
      </c>
      <c r="D5" s="154" t="str">
        <f>+IF(C5="*","*",VLOOKUP(C5,LISTES!$A$3:$C$57,3))</f>
        <v>*</v>
      </c>
      <c r="E5" s="198" t="str">
        <f>+IF(D5="*","*",VLOOKUP(C5,LISTES!$A$3:$E$57,5))</f>
        <v>*</v>
      </c>
      <c r="F5" s="213" t="str">
        <f t="shared" ref="F5:F36" si="0">+IF(C5&lt;&gt;"*","J/M/AA","*")</f>
        <v>*</v>
      </c>
      <c r="G5" s="211" t="s">
        <v>198</v>
      </c>
      <c r="H5" s="154" t="s">
        <v>198</v>
      </c>
      <c r="I5" s="155" t="s">
        <v>198</v>
      </c>
      <c r="J5" s="106"/>
      <c r="K5" s="106"/>
      <c r="L5" s="154" t="s">
        <v>198</v>
      </c>
      <c r="M5" s="154" t="s">
        <v>198</v>
      </c>
      <c r="N5" s="154" t="str">
        <f t="shared" ref="N5" si="1">+IF(M5&lt;&gt;"*","N° ?","*")</f>
        <v>*</v>
      </c>
      <c r="O5" s="153" t="str">
        <f>+IF(C5="*","*",VLOOKUP(C5,LISTES!$A$3:$I$57,7))</f>
        <v>*</v>
      </c>
      <c r="P5" s="153" t="str">
        <f>+IF(C5="*","*",VLOOKUP(C5,LISTES!$A$3:$J$57,9))</f>
        <v>*</v>
      </c>
      <c r="Q5" s="158" t="str">
        <f>+IF(C5="*","*",VLOOKUP(C5,LISTES!$A$3:$K$57,8))</f>
        <v>*</v>
      </c>
    </row>
    <row r="6" spans="1:18" ht="25" customHeight="1">
      <c r="A6" s="149" t="s">
        <v>321</v>
      </c>
      <c r="B6" s="151" t="s">
        <v>198</v>
      </c>
      <c r="C6" s="151" t="s">
        <v>198</v>
      </c>
      <c r="D6" s="154" t="str">
        <f>+IF(C6="*","*",VLOOKUP(C6,LISTES!$A$3:$C$57,3))</f>
        <v>*</v>
      </c>
      <c r="E6" s="198" t="str">
        <f>+IF(D6="*","*",VLOOKUP(C6,LISTES!$A$3:$E$57,5))</f>
        <v>*</v>
      </c>
      <c r="F6" s="213" t="str">
        <f t="shared" si="0"/>
        <v>*</v>
      </c>
      <c r="G6" s="211" t="s">
        <v>198</v>
      </c>
      <c r="H6" s="154" t="s">
        <v>198</v>
      </c>
      <c r="I6" s="155" t="s">
        <v>198</v>
      </c>
      <c r="J6" s="107"/>
      <c r="K6" s="107"/>
      <c r="L6" s="154" t="s">
        <v>198</v>
      </c>
      <c r="M6" s="154" t="s">
        <v>198</v>
      </c>
      <c r="N6" s="154" t="str">
        <f t="shared" ref="N6:N36" si="2">+IF(M6&lt;&gt;"*","N° ?","*")</f>
        <v>*</v>
      </c>
      <c r="O6" s="154" t="str">
        <f>+IF(C6="*","*",VLOOKUP(C6,LISTES!$A$3:$I$57,7))</f>
        <v>*</v>
      </c>
      <c r="P6" s="154" t="str">
        <f>+IF(C6="*","*",VLOOKUP(C6,LISTES!$A$3:$J$57,9))</f>
        <v>*</v>
      </c>
      <c r="Q6" s="159" t="str">
        <f>+IF(C6="*","*",VLOOKUP(C6,LISTES!$A$3:$K$57,8))</f>
        <v>*</v>
      </c>
    </row>
    <row r="7" spans="1:18" ht="25" customHeight="1">
      <c r="A7" s="150" t="s">
        <v>322</v>
      </c>
      <c r="B7" s="151" t="s">
        <v>198</v>
      </c>
      <c r="C7" s="151" t="s">
        <v>198</v>
      </c>
      <c r="D7" s="154" t="str">
        <f>+IF(C7="*","*",VLOOKUP(C7,LISTES!$A$3:$C$57,3))</f>
        <v>*</v>
      </c>
      <c r="E7" s="198" t="str">
        <f>+IF(D7="*","*",VLOOKUP(C7,LISTES!$A$3:$E$57,5))</f>
        <v>*</v>
      </c>
      <c r="F7" s="213" t="str">
        <f t="shared" si="0"/>
        <v>*</v>
      </c>
      <c r="G7" s="211" t="s">
        <v>198</v>
      </c>
      <c r="H7" s="154" t="s">
        <v>198</v>
      </c>
      <c r="I7" s="155" t="s">
        <v>198</v>
      </c>
      <c r="J7" s="107"/>
      <c r="K7" s="107"/>
      <c r="L7" s="154" t="s">
        <v>198</v>
      </c>
      <c r="M7" s="154" t="s">
        <v>198</v>
      </c>
      <c r="N7" s="154" t="str">
        <f t="shared" si="2"/>
        <v>*</v>
      </c>
      <c r="O7" s="154" t="str">
        <f>+IF(C7="*","*",VLOOKUP(C7,LISTES!$A$3:$I$57,7))</f>
        <v>*</v>
      </c>
      <c r="P7" s="154" t="str">
        <f>+IF(C7="*","*",VLOOKUP(C7,LISTES!$A$3:$J$57,9))</f>
        <v>*</v>
      </c>
      <c r="Q7" s="159" t="str">
        <f>+IF(C7="*","*",VLOOKUP(C7,LISTES!$A$3:$K$57,8))</f>
        <v>*</v>
      </c>
    </row>
    <row r="8" spans="1:18" ht="25" customHeight="1">
      <c r="A8" s="149" t="s">
        <v>323</v>
      </c>
      <c r="B8" s="151" t="s">
        <v>198</v>
      </c>
      <c r="C8" s="151" t="s">
        <v>198</v>
      </c>
      <c r="D8" s="154" t="str">
        <f>+IF(C8="*","*",VLOOKUP(C8,LISTES!$A$3:$C$57,3))</f>
        <v>*</v>
      </c>
      <c r="E8" s="198" t="str">
        <f>+IF(D8="*","*",VLOOKUP(C8,LISTES!$A$3:$E$57,5))</f>
        <v>*</v>
      </c>
      <c r="F8" s="213" t="str">
        <f t="shared" si="0"/>
        <v>*</v>
      </c>
      <c r="G8" s="211" t="s">
        <v>198</v>
      </c>
      <c r="H8" s="154" t="s">
        <v>198</v>
      </c>
      <c r="I8" s="155" t="s">
        <v>198</v>
      </c>
      <c r="J8" s="107"/>
      <c r="K8" s="107"/>
      <c r="L8" s="154" t="s">
        <v>198</v>
      </c>
      <c r="M8" s="154" t="s">
        <v>198</v>
      </c>
      <c r="N8" s="154" t="str">
        <f t="shared" si="2"/>
        <v>*</v>
      </c>
      <c r="O8" s="154" t="str">
        <f>+IF(C8="*","*",VLOOKUP(C8,LISTES!$A$3:$I$57,7))</f>
        <v>*</v>
      </c>
      <c r="P8" s="154" t="str">
        <f>+IF(C8="*","*",VLOOKUP(C8,LISTES!$A$3:$J$57,9))</f>
        <v>*</v>
      </c>
      <c r="Q8" s="159" t="str">
        <f>+IF(C8="*","*",VLOOKUP(C8,LISTES!$A$3:$K$57,8))</f>
        <v>*</v>
      </c>
    </row>
    <row r="9" spans="1:18" ht="25" customHeight="1">
      <c r="A9" s="149" t="s">
        <v>324</v>
      </c>
      <c r="B9" s="151" t="s">
        <v>198</v>
      </c>
      <c r="C9" s="151" t="s">
        <v>198</v>
      </c>
      <c r="D9" s="154" t="str">
        <f>+IF(C9="*","*",VLOOKUP(C9,LISTES!$A$3:$C$57,3))</f>
        <v>*</v>
      </c>
      <c r="E9" s="198" t="str">
        <f>+IF(D9="*","*",VLOOKUP(C9,LISTES!$A$3:$E$57,5))</f>
        <v>*</v>
      </c>
      <c r="F9" s="213" t="str">
        <f t="shared" si="0"/>
        <v>*</v>
      </c>
      <c r="G9" s="211" t="s">
        <v>198</v>
      </c>
      <c r="H9" s="154" t="s">
        <v>198</v>
      </c>
      <c r="I9" s="155" t="s">
        <v>198</v>
      </c>
      <c r="J9" s="107"/>
      <c r="K9" s="107"/>
      <c r="L9" s="154" t="s">
        <v>198</v>
      </c>
      <c r="M9" s="154" t="s">
        <v>198</v>
      </c>
      <c r="N9" s="154" t="str">
        <f t="shared" si="2"/>
        <v>*</v>
      </c>
      <c r="O9" s="154" t="str">
        <f>+IF(C9="*","*",VLOOKUP(C9,LISTES!$A$3:$I$57,7))</f>
        <v>*</v>
      </c>
      <c r="P9" s="154" t="str">
        <f>+IF(C9="*","*",VLOOKUP(C9,LISTES!$A$3:$J$57,9))</f>
        <v>*</v>
      </c>
      <c r="Q9" s="159" t="str">
        <f>+IF(C9="*","*",VLOOKUP(C9,LISTES!$A$3:$K$57,8))</f>
        <v>*</v>
      </c>
    </row>
    <row r="10" spans="1:18" ht="25" customHeight="1">
      <c r="A10" s="149" t="s">
        <v>325</v>
      </c>
      <c r="B10" s="151" t="s">
        <v>198</v>
      </c>
      <c r="C10" s="151" t="s">
        <v>198</v>
      </c>
      <c r="D10" s="154" t="str">
        <f>+IF(C10="*","*",VLOOKUP(C10,LISTES!$A$3:$C$57,3))</f>
        <v>*</v>
      </c>
      <c r="E10" s="198" t="str">
        <f>+IF(D10="*","*",VLOOKUP(C10,LISTES!$A$3:$E$57,5))</f>
        <v>*</v>
      </c>
      <c r="F10" s="213" t="str">
        <f t="shared" si="0"/>
        <v>*</v>
      </c>
      <c r="G10" s="211" t="s">
        <v>198</v>
      </c>
      <c r="H10" s="154" t="s">
        <v>198</v>
      </c>
      <c r="I10" s="155" t="s">
        <v>198</v>
      </c>
      <c r="J10" s="107"/>
      <c r="K10" s="107"/>
      <c r="L10" s="154" t="s">
        <v>198</v>
      </c>
      <c r="M10" s="154" t="s">
        <v>198</v>
      </c>
      <c r="N10" s="154" t="str">
        <f t="shared" si="2"/>
        <v>*</v>
      </c>
      <c r="O10" s="154" t="str">
        <f>+IF(C10="*","*",VLOOKUP(C10,LISTES!$A$3:$I$57,7))</f>
        <v>*</v>
      </c>
      <c r="P10" s="154" t="str">
        <f>+IF(C10="*","*",VLOOKUP(C10,LISTES!$A$3:$J$57,9))</f>
        <v>*</v>
      </c>
      <c r="Q10" s="159" t="str">
        <f>+IF(C10="*","*",VLOOKUP(C10,LISTES!$A$3:$K$57,8))</f>
        <v>*</v>
      </c>
    </row>
    <row r="11" spans="1:18" ht="25" customHeight="1">
      <c r="A11" s="149" t="s">
        <v>326</v>
      </c>
      <c r="B11" s="151" t="s">
        <v>198</v>
      </c>
      <c r="C11" s="151" t="s">
        <v>198</v>
      </c>
      <c r="D11" s="154" t="str">
        <f>+IF(C11="*","*",VLOOKUP(C11,LISTES!$A$3:$C$57,3))</f>
        <v>*</v>
      </c>
      <c r="E11" s="198" t="str">
        <f>+IF(D11="*","*",VLOOKUP(C11,LISTES!$A$3:$E$57,5))</f>
        <v>*</v>
      </c>
      <c r="F11" s="213" t="str">
        <f t="shared" si="0"/>
        <v>*</v>
      </c>
      <c r="G11" s="211" t="s">
        <v>198</v>
      </c>
      <c r="H11" s="154" t="s">
        <v>198</v>
      </c>
      <c r="I11" s="155" t="s">
        <v>198</v>
      </c>
      <c r="J11" s="107"/>
      <c r="K11" s="107"/>
      <c r="L11" s="154" t="s">
        <v>198</v>
      </c>
      <c r="M11" s="154" t="s">
        <v>198</v>
      </c>
      <c r="N11" s="154" t="str">
        <f t="shared" si="2"/>
        <v>*</v>
      </c>
      <c r="O11" s="154" t="str">
        <f>+IF(C11="*","*",VLOOKUP(C11,LISTES!$A$3:$I$57,7))</f>
        <v>*</v>
      </c>
      <c r="P11" s="154" t="str">
        <f>+IF(C11="*","*",VLOOKUP(C11,LISTES!$A$3:$J$57,9))</f>
        <v>*</v>
      </c>
      <c r="Q11" s="159" t="str">
        <f>+IF(C11="*","*",VLOOKUP(C11,LISTES!$A$3:$K$57,8))</f>
        <v>*</v>
      </c>
    </row>
    <row r="12" spans="1:18" ht="25" customHeight="1">
      <c r="A12" s="149" t="s">
        <v>327</v>
      </c>
      <c r="B12" s="151" t="s">
        <v>198</v>
      </c>
      <c r="C12" s="151" t="s">
        <v>198</v>
      </c>
      <c r="D12" s="154" t="str">
        <f>+IF(C12="*","*",VLOOKUP(C12,LISTES!$A$3:$C$57,3))</f>
        <v>*</v>
      </c>
      <c r="E12" s="198" t="str">
        <f>+IF(D12="*","*",VLOOKUP(C12,LISTES!$A$3:$E$57,5))</f>
        <v>*</v>
      </c>
      <c r="F12" s="213" t="str">
        <f t="shared" si="0"/>
        <v>*</v>
      </c>
      <c r="G12" s="211" t="s">
        <v>198</v>
      </c>
      <c r="H12" s="154" t="s">
        <v>198</v>
      </c>
      <c r="I12" s="155" t="s">
        <v>198</v>
      </c>
      <c r="J12" s="107"/>
      <c r="K12" s="107"/>
      <c r="L12" s="154" t="s">
        <v>198</v>
      </c>
      <c r="M12" s="154" t="s">
        <v>198</v>
      </c>
      <c r="N12" s="154" t="str">
        <f t="shared" si="2"/>
        <v>*</v>
      </c>
      <c r="O12" s="154" t="str">
        <f>+IF(C12="*","*",VLOOKUP(C12,LISTES!$A$3:$I$57,7))</f>
        <v>*</v>
      </c>
      <c r="P12" s="154" t="str">
        <f>+IF(C12="*","*",VLOOKUP(C12,LISTES!$A$3:$J$57,9))</f>
        <v>*</v>
      </c>
      <c r="Q12" s="159" t="str">
        <f>+IF(C12="*","*",VLOOKUP(C12,LISTES!$A$3:$K$57,8))</f>
        <v>*</v>
      </c>
    </row>
    <row r="13" spans="1:18" ht="25" customHeight="1">
      <c r="A13" s="149" t="s">
        <v>328</v>
      </c>
      <c r="B13" s="151" t="s">
        <v>198</v>
      </c>
      <c r="C13" s="151" t="s">
        <v>198</v>
      </c>
      <c r="D13" s="154" t="str">
        <f>+IF(C13="*","*",VLOOKUP(C13,LISTES!$A$3:$C$57,3))</f>
        <v>*</v>
      </c>
      <c r="E13" s="198" t="str">
        <f>+IF(D13="*","*",VLOOKUP(C13,LISTES!$A$3:$E$57,5))</f>
        <v>*</v>
      </c>
      <c r="F13" s="213" t="str">
        <f t="shared" si="0"/>
        <v>*</v>
      </c>
      <c r="G13" s="211" t="s">
        <v>198</v>
      </c>
      <c r="H13" s="154" t="s">
        <v>198</v>
      </c>
      <c r="I13" s="155" t="s">
        <v>198</v>
      </c>
      <c r="J13" s="107"/>
      <c r="K13" s="107"/>
      <c r="L13" s="154" t="s">
        <v>198</v>
      </c>
      <c r="M13" s="154" t="s">
        <v>198</v>
      </c>
      <c r="N13" s="154" t="str">
        <f t="shared" si="2"/>
        <v>*</v>
      </c>
      <c r="O13" s="154" t="str">
        <f>+IF(C13="*","*",VLOOKUP(C13,LISTES!$A$3:$I$57,7))</f>
        <v>*</v>
      </c>
      <c r="P13" s="154" t="str">
        <f>+IF(C13="*","*",VLOOKUP(C13,LISTES!$A$3:$J$57,9))</f>
        <v>*</v>
      </c>
      <c r="Q13" s="159" t="str">
        <f>+IF(C13="*","*",VLOOKUP(C13,LISTES!$A$3:$K$57,8))</f>
        <v>*</v>
      </c>
    </row>
    <row r="14" spans="1:18" ht="25" customHeight="1">
      <c r="A14" s="149" t="s">
        <v>329</v>
      </c>
      <c r="B14" s="151" t="s">
        <v>198</v>
      </c>
      <c r="C14" s="151" t="s">
        <v>198</v>
      </c>
      <c r="D14" s="154" t="str">
        <f>+IF(C14="*","*",VLOOKUP(C14,LISTES!$A$3:$C$57,3))</f>
        <v>*</v>
      </c>
      <c r="E14" s="198" t="str">
        <f>+IF(D14="*","*",VLOOKUP(C14,LISTES!$A$3:$E$57,5))</f>
        <v>*</v>
      </c>
      <c r="F14" s="213" t="str">
        <f t="shared" si="0"/>
        <v>*</v>
      </c>
      <c r="G14" s="211" t="s">
        <v>198</v>
      </c>
      <c r="H14" s="154" t="s">
        <v>198</v>
      </c>
      <c r="I14" s="155" t="s">
        <v>198</v>
      </c>
      <c r="J14" s="107"/>
      <c r="K14" s="107"/>
      <c r="L14" s="154" t="s">
        <v>198</v>
      </c>
      <c r="M14" s="154" t="s">
        <v>198</v>
      </c>
      <c r="N14" s="154" t="str">
        <f t="shared" si="2"/>
        <v>*</v>
      </c>
      <c r="O14" s="154" t="str">
        <f>+IF(C14="*","*",VLOOKUP(C14,LISTES!$A$3:$I$57,7))</f>
        <v>*</v>
      </c>
      <c r="P14" s="154" t="str">
        <f>+IF(C14="*","*",VLOOKUP(C14,LISTES!$A$3:$J$57,9))</f>
        <v>*</v>
      </c>
      <c r="Q14" s="159" t="str">
        <f>+IF(C14="*","*",VLOOKUP(C14,LISTES!$A$3:$K$57,8))</f>
        <v>*</v>
      </c>
    </row>
    <row r="15" spans="1:18" ht="25" customHeight="1">
      <c r="A15" s="149" t="s">
        <v>330</v>
      </c>
      <c r="B15" s="151" t="s">
        <v>198</v>
      </c>
      <c r="C15" s="151" t="s">
        <v>198</v>
      </c>
      <c r="D15" s="154" t="str">
        <f>+IF(C15="*","*",VLOOKUP(C15,LISTES!$A$3:$C$57,3))</f>
        <v>*</v>
      </c>
      <c r="E15" s="198" t="str">
        <f>+IF(D15="*","*",VLOOKUP(C15,LISTES!$A$3:$E$57,5))</f>
        <v>*</v>
      </c>
      <c r="F15" s="213" t="str">
        <f t="shared" si="0"/>
        <v>*</v>
      </c>
      <c r="G15" s="211" t="s">
        <v>198</v>
      </c>
      <c r="H15" s="154" t="s">
        <v>198</v>
      </c>
      <c r="I15" s="155" t="s">
        <v>198</v>
      </c>
      <c r="J15" s="107"/>
      <c r="K15" s="107"/>
      <c r="L15" s="154" t="s">
        <v>198</v>
      </c>
      <c r="M15" s="154" t="s">
        <v>198</v>
      </c>
      <c r="N15" s="154" t="str">
        <f t="shared" si="2"/>
        <v>*</v>
      </c>
      <c r="O15" s="154" t="str">
        <f>+IF(C15="*","*",VLOOKUP(C15,LISTES!$A$3:$I$57,7))</f>
        <v>*</v>
      </c>
      <c r="P15" s="154" t="str">
        <f>+IF(C15="*","*",VLOOKUP(C15,LISTES!$A$3:$J$57,9))</f>
        <v>*</v>
      </c>
      <c r="Q15" s="159" t="str">
        <f>+IF(C15="*","*",VLOOKUP(C15,LISTES!$A$3:$K$57,8))</f>
        <v>*</v>
      </c>
    </row>
    <row r="16" spans="1:18" ht="25" customHeight="1">
      <c r="A16" s="149" t="s">
        <v>331</v>
      </c>
      <c r="B16" s="151" t="s">
        <v>198</v>
      </c>
      <c r="C16" s="151" t="s">
        <v>198</v>
      </c>
      <c r="D16" s="154" t="str">
        <f>+IF(C16="*","*",VLOOKUP(C16,LISTES!$A$3:$C$57,3))</f>
        <v>*</v>
      </c>
      <c r="E16" s="198" t="str">
        <f>+IF(D16="*","*",VLOOKUP(C16,LISTES!$A$3:$E$57,5))</f>
        <v>*</v>
      </c>
      <c r="F16" s="213" t="str">
        <f t="shared" si="0"/>
        <v>*</v>
      </c>
      <c r="G16" s="211" t="s">
        <v>198</v>
      </c>
      <c r="H16" s="154" t="s">
        <v>198</v>
      </c>
      <c r="I16" s="155" t="s">
        <v>198</v>
      </c>
      <c r="J16" s="107"/>
      <c r="K16" s="107"/>
      <c r="L16" s="154" t="s">
        <v>198</v>
      </c>
      <c r="M16" s="154" t="s">
        <v>198</v>
      </c>
      <c r="N16" s="154" t="str">
        <f t="shared" si="2"/>
        <v>*</v>
      </c>
      <c r="O16" s="154" t="str">
        <f>+IF(C16="*","*",VLOOKUP(C16,LISTES!$A$3:$I$57,7))</f>
        <v>*</v>
      </c>
      <c r="P16" s="154" t="str">
        <f>+IF(C16="*","*",VLOOKUP(C16,LISTES!$A$3:$J$57,9))</f>
        <v>*</v>
      </c>
      <c r="Q16" s="159" t="str">
        <f>+IF(C16="*","*",VLOOKUP(C16,LISTES!$A$3:$K$57,8))</f>
        <v>*</v>
      </c>
    </row>
    <row r="17" spans="1:17" ht="25" customHeight="1">
      <c r="A17" s="149" t="s">
        <v>332</v>
      </c>
      <c r="B17" s="151" t="s">
        <v>198</v>
      </c>
      <c r="C17" s="151" t="s">
        <v>198</v>
      </c>
      <c r="D17" s="154" t="str">
        <f>+IF(C17="*","*",VLOOKUP(C17,LISTES!$A$3:$C$57,3))</f>
        <v>*</v>
      </c>
      <c r="E17" s="198" t="str">
        <f>+IF(D17="*","*",VLOOKUP(C17,LISTES!$A$3:$E$57,5))</f>
        <v>*</v>
      </c>
      <c r="F17" s="213" t="str">
        <f t="shared" si="0"/>
        <v>*</v>
      </c>
      <c r="G17" s="211" t="s">
        <v>198</v>
      </c>
      <c r="H17" s="154" t="s">
        <v>198</v>
      </c>
      <c r="I17" s="155" t="s">
        <v>198</v>
      </c>
      <c r="J17" s="107"/>
      <c r="K17" s="107"/>
      <c r="L17" s="154" t="s">
        <v>198</v>
      </c>
      <c r="M17" s="154" t="s">
        <v>198</v>
      </c>
      <c r="N17" s="154" t="str">
        <f t="shared" si="2"/>
        <v>*</v>
      </c>
      <c r="O17" s="154" t="str">
        <f>+IF(C17="*","*",VLOOKUP(C17,LISTES!$A$3:$I$57,7))</f>
        <v>*</v>
      </c>
      <c r="P17" s="154" t="str">
        <f>+IF(C17="*","*",VLOOKUP(C17,LISTES!$A$3:$J$57,9))</f>
        <v>*</v>
      </c>
      <c r="Q17" s="159" t="str">
        <f>+IF(C17="*","*",VLOOKUP(C17,LISTES!$A$3:$K$57,8))</f>
        <v>*</v>
      </c>
    </row>
    <row r="18" spans="1:17" ht="25" customHeight="1">
      <c r="A18" s="149" t="s">
        <v>333</v>
      </c>
      <c r="B18" s="151" t="s">
        <v>198</v>
      </c>
      <c r="C18" s="151" t="s">
        <v>198</v>
      </c>
      <c r="D18" s="154" t="str">
        <f>+IF(C18="*","*",VLOOKUP(C18,LISTES!$A$3:$C$57,3))</f>
        <v>*</v>
      </c>
      <c r="E18" s="198" t="str">
        <f>+IF(D18="*","*",VLOOKUP(C18,LISTES!$A$3:$E$57,5))</f>
        <v>*</v>
      </c>
      <c r="F18" s="213" t="str">
        <f t="shared" si="0"/>
        <v>*</v>
      </c>
      <c r="G18" s="211" t="s">
        <v>198</v>
      </c>
      <c r="H18" s="154" t="s">
        <v>198</v>
      </c>
      <c r="I18" s="155" t="s">
        <v>198</v>
      </c>
      <c r="J18" s="107"/>
      <c r="K18" s="107"/>
      <c r="L18" s="154" t="s">
        <v>198</v>
      </c>
      <c r="M18" s="154" t="s">
        <v>198</v>
      </c>
      <c r="N18" s="154" t="str">
        <f t="shared" si="2"/>
        <v>*</v>
      </c>
      <c r="O18" s="154" t="str">
        <f>+IF(C18="*","*",VLOOKUP(C18,LISTES!$A$3:$I$57,7))</f>
        <v>*</v>
      </c>
      <c r="P18" s="154" t="str">
        <f>+IF(C18="*","*",VLOOKUP(C18,LISTES!$A$3:$J$57,9))</f>
        <v>*</v>
      </c>
      <c r="Q18" s="159" t="str">
        <f>+IF(C18="*","*",VLOOKUP(C18,LISTES!$A$3:$K$57,8))</f>
        <v>*</v>
      </c>
    </row>
    <row r="19" spans="1:17" ht="25" customHeight="1">
      <c r="A19" s="149" t="s">
        <v>334</v>
      </c>
      <c r="B19" s="151" t="s">
        <v>198</v>
      </c>
      <c r="C19" s="151" t="s">
        <v>198</v>
      </c>
      <c r="D19" s="154" t="str">
        <f>+IF(C19="*","*",VLOOKUP(C19,LISTES!$A$3:$C$57,3))</f>
        <v>*</v>
      </c>
      <c r="E19" s="198" t="str">
        <f>+IF(D19="*","*",VLOOKUP(C19,LISTES!$A$3:$E$57,5))</f>
        <v>*</v>
      </c>
      <c r="F19" s="213" t="str">
        <f t="shared" si="0"/>
        <v>*</v>
      </c>
      <c r="G19" s="211" t="s">
        <v>198</v>
      </c>
      <c r="H19" s="154" t="s">
        <v>198</v>
      </c>
      <c r="I19" s="155" t="s">
        <v>198</v>
      </c>
      <c r="J19" s="107"/>
      <c r="K19" s="107"/>
      <c r="L19" s="154" t="s">
        <v>198</v>
      </c>
      <c r="M19" s="154" t="s">
        <v>198</v>
      </c>
      <c r="N19" s="154" t="str">
        <f t="shared" si="2"/>
        <v>*</v>
      </c>
      <c r="O19" s="154" t="str">
        <f>+IF(C19="*","*",VLOOKUP(C19,LISTES!$A$3:$I$57,7))</f>
        <v>*</v>
      </c>
      <c r="P19" s="154" t="str">
        <f>+IF(C19="*","*",VLOOKUP(C19,LISTES!$A$3:$J$57,9))</f>
        <v>*</v>
      </c>
      <c r="Q19" s="159" t="str">
        <f>+IF(C19="*","*",VLOOKUP(C19,LISTES!$A$3:$K$57,8))</f>
        <v>*</v>
      </c>
    </row>
    <row r="20" spans="1:17" ht="25" customHeight="1">
      <c r="A20" s="149" t="s">
        <v>335</v>
      </c>
      <c r="B20" s="151" t="s">
        <v>198</v>
      </c>
      <c r="C20" s="151" t="s">
        <v>198</v>
      </c>
      <c r="D20" s="154" t="str">
        <f>+IF(C20="*","*",VLOOKUP(C20,LISTES!$A$3:$C$57,3))</f>
        <v>*</v>
      </c>
      <c r="E20" s="198" t="str">
        <f>+IF(D20="*","*",VLOOKUP(C20,LISTES!$A$3:$E$57,5))</f>
        <v>*</v>
      </c>
      <c r="F20" s="213" t="str">
        <f t="shared" si="0"/>
        <v>*</v>
      </c>
      <c r="G20" s="211" t="s">
        <v>198</v>
      </c>
      <c r="H20" s="154" t="s">
        <v>198</v>
      </c>
      <c r="I20" s="155" t="s">
        <v>198</v>
      </c>
      <c r="J20" s="107"/>
      <c r="K20" s="107"/>
      <c r="L20" s="154" t="s">
        <v>198</v>
      </c>
      <c r="M20" s="154" t="s">
        <v>198</v>
      </c>
      <c r="N20" s="154" t="str">
        <f t="shared" si="2"/>
        <v>*</v>
      </c>
      <c r="O20" s="154" t="str">
        <f>+IF(C20="*","*",VLOOKUP(C20,LISTES!$A$3:$I$57,7))</f>
        <v>*</v>
      </c>
      <c r="P20" s="154" t="str">
        <f>+IF(C20="*","*",VLOOKUP(C20,LISTES!$A$3:$J$57,9))</f>
        <v>*</v>
      </c>
      <c r="Q20" s="159" t="str">
        <f>+IF(C20="*","*",VLOOKUP(C20,LISTES!$A$3:$K$57,8))</f>
        <v>*</v>
      </c>
    </row>
    <row r="21" spans="1:17" ht="25" customHeight="1">
      <c r="A21" s="149" t="s">
        <v>336</v>
      </c>
      <c r="B21" s="151" t="s">
        <v>198</v>
      </c>
      <c r="C21" s="151" t="s">
        <v>198</v>
      </c>
      <c r="D21" s="154" t="str">
        <f>+IF(C21="*","*",VLOOKUP(C21,LISTES!$A$3:$C$57,3))</f>
        <v>*</v>
      </c>
      <c r="E21" s="198" t="str">
        <f>+IF(D21="*","*",VLOOKUP(C21,LISTES!$A$3:$E$57,5))</f>
        <v>*</v>
      </c>
      <c r="F21" s="213" t="str">
        <f t="shared" si="0"/>
        <v>*</v>
      </c>
      <c r="G21" s="211" t="s">
        <v>198</v>
      </c>
      <c r="H21" s="154" t="s">
        <v>198</v>
      </c>
      <c r="I21" s="155" t="s">
        <v>198</v>
      </c>
      <c r="J21" s="107"/>
      <c r="K21" s="107"/>
      <c r="L21" s="154" t="s">
        <v>198</v>
      </c>
      <c r="M21" s="154" t="s">
        <v>198</v>
      </c>
      <c r="N21" s="154" t="str">
        <f t="shared" si="2"/>
        <v>*</v>
      </c>
      <c r="O21" s="154" t="str">
        <f>+IF(C21="*","*",VLOOKUP(C21,LISTES!$A$3:$I$57,7))</f>
        <v>*</v>
      </c>
      <c r="P21" s="154" t="str">
        <f>+IF(C21="*","*",VLOOKUP(C21,LISTES!$A$3:$J$57,9))</f>
        <v>*</v>
      </c>
      <c r="Q21" s="159" t="str">
        <f>+IF(C21="*","*",VLOOKUP(C21,LISTES!$A$3:$K$57,8))</f>
        <v>*</v>
      </c>
    </row>
    <row r="22" spans="1:17" ht="25" customHeight="1">
      <c r="A22" s="149" t="s">
        <v>337</v>
      </c>
      <c r="B22" s="151" t="s">
        <v>198</v>
      </c>
      <c r="C22" s="151" t="s">
        <v>198</v>
      </c>
      <c r="D22" s="154" t="str">
        <f>+IF(C22="*","*",VLOOKUP(C22,LISTES!$A$3:$C$57,3))</f>
        <v>*</v>
      </c>
      <c r="E22" s="198" t="str">
        <f>+IF(D22="*","*",VLOOKUP(C22,LISTES!$A$3:$E$57,5))</f>
        <v>*</v>
      </c>
      <c r="F22" s="213" t="str">
        <f t="shared" si="0"/>
        <v>*</v>
      </c>
      <c r="G22" s="211" t="s">
        <v>198</v>
      </c>
      <c r="H22" s="154" t="s">
        <v>198</v>
      </c>
      <c r="I22" s="155" t="s">
        <v>198</v>
      </c>
      <c r="J22" s="107"/>
      <c r="K22" s="107"/>
      <c r="L22" s="154" t="s">
        <v>198</v>
      </c>
      <c r="M22" s="154" t="s">
        <v>198</v>
      </c>
      <c r="N22" s="154" t="str">
        <f t="shared" si="2"/>
        <v>*</v>
      </c>
      <c r="O22" s="154" t="str">
        <f>+IF(C22="*","*",VLOOKUP(C22,LISTES!$A$3:$I$57,7))</f>
        <v>*</v>
      </c>
      <c r="P22" s="154" t="str">
        <f>+IF(C22="*","*",VLOOKUP(C22,LISTES!$A$3:$J$57,9))</f>
        <v>*</v>
      </c>
      <c r="Q22" s="159" t="str">
        <f>+IF(C22="*","*",VLOOKUP(C22,LISTES!$A$3:$K$57,8))</f>
        <v>*</v>
      </c>
    </row>
    <row r="23" spans="1:17" ht="25" customHeight="1">
      <c r="A23" s="149" t="s">
        <v>377</v>
      </c>
      <c r="B23" s="151" t="s">
        <v>198</v>
      </c>
      <c r="C23" s="151" t="s">
        <v>198</v>
      </c>
      <c r="D23" s="154" t="str">
        <f>+IF(C23="*","*",VLOOKUP(C23,LISTES!$A$3:$C$57,3))</f>
        <v>*</v>
      </c>
      <c r="E23" s="198" t="str">
        <f>+IF(D23="*","*",VLOOKUP(C23,LISTES!$A$3:$E$57,5))</f>
        <v>*</v>
      </c>
      <c r="F23" s="213" t="str">
        <f t="shared" si="0"/>
        <v>*</v>
      </c>
      <c r="G23" s="211" t="s">
        <v>198</v>
      </c>
      <c r="H23" s="154" t="s">
        <v>198</v>
      </c>
      <c r="I23" s="155" t="s">
        <v>198</v>
      </c>
      <c r="J23" s="107"/>
      <c r="K23" s="107"/>
      <c r="L23" s="154" t="s">
        <v>198</v>
      </c>
      <c r="M23" s="154" t="s">
        <v>198</v>
      </c>
      <c r="N23" s="154" t="str">
        <f t="shared" si="2"/>
        <v>*</v>
      </c>
      <c r="O23" s="154" t="str">
        <f>+IF(C23="*","*",VLOOKUP(C23,LISTES!$A$3:$I$57,7))</f>
        <v>*</v>
      </c>
      <c r="P23" s="154" t="str">
        <f>+IF(C23="*","*",VLOOKUP(C23,LISTES!$A$3:$J$57,9))</f>
        <v>*</v>
      </c>
      <c r="Q23" s="159" t="str">
        <f>+IF(C23="*","*",VLOOKUP(C23,LISTES!$A$3:$K$57,8))</f>
        <v>*</v>
      </c>
    </row>
    <row r="24" spans="1:17" ht="25" customHeight="1">
      <c r="A24" s="149" t="s">
        <v>378</v>
      </c>
      <c r="B24" s="151" t="s">
        <v>198</v>
      </c>
      <c r="C24" s="151" t="s">
        <v>198</v>
      </c>
      <c r="D24" s="154" t="str">
        <f>+IF(C24="*","*",VLOOKUP(C24,LISTES!$A$3:$C$57,3))</f>
        <v>*</v>
      </c>
      <c r="E24" s="198" t="str">
        <f>+IF(D24="*","*",VLOOKUP(C24,LISTES!$A$3:$E$57,5))</f>
        <v>*</v>
      </c>
      <c r="F24" s="213" t="str">
        <f t="shared" si="0"/>
        <v>*</v>
      </c>
      <c r="G24" s="211" t="s">
        <v>198</v>
      </c>
      <c r="H24" s="154" t="s">
        <v>198</v>
      </c>
      <c r="I24" s="155" t="s">
        <v>198</v>
      </c>
      <c r="J24" s="107"/>
      <c r="K24" s="107"/>
      <c r="L24" s="154" t="s">
        <v>198</v>
      </c>
      <c r="M24" s="154" t="s">
        <v>198</v>
      </c>
      <c r="N24" s="154" t="str">
        <f t="shared" si="2"/>
        <v>*</v>
      </c>
      <c r="O24" s="154" t="str">
        <f>+IF(C24="*","*",VLOOKUP(C24,LISTES!$A$3:$I$57,7))</f>
        <v>*</v>
      </c>
      <c r="P24" s="154" t="str">
        <f>+IF(C24="*","*",VLOOKUP(C24,LISTES!$A$3:$J$57,9))</f>
        <v>*</v>
      </c>
      <c r="Q24" s="159" t="str">
        <f>+IF(C24="*","*",VLOOKUP(C24,LISTES!$A$3:$K$57,8))</f>
        <v>*</v>
      </c>
    </row>
    <row r="25" spans="1:17" ht="25" customHeight="1">
      <c r="A25" s="149" t="s">
        <v>379</v>
      </c>
      <c r="B25" s="151" t="s">
        <v>198</v>
      </c>
      <c r="C25" s="151" t="s">
        <v>198</v>
      </c>
      <c r="D25" s="154" t="str">
        <f>+IF(C25="*","*",VLOOKUP(C25,LISTES!$A$3:$C$57,3))</f>
        <v>*</v>
      </c>
      <c r="E25" s="198" t="str">
        <f>+IF(D25="*","*",VLOOKUP(C25,LISTES!$A$3:$E$57,5))</f>
        <v>*</v>
      </c>
      <c r="F25" s="213" t="str">
        <f t="shared" si="0"/>
        <v>*</v>
      </c>
      <c r="G25" s="211" t="s">
        <v>198</v>
      </c>
      <c r="H25" s="154" t="s">
        <v>198</v>
      </c>
      <c r="I25" s="155" t="s">
        <v>198</v>
      </c>
      <c r="J25" s="107"/>
      <c r="K25" s="107"/>
      <c r="L25" s="154" t="s">
        <v>198</v>
      </c>
      <c r="M25" s="154" t="s">
        <v>198</v>
      </c>
      <c r="N25" s="154" t="str">
        <f t="shared" si="2"/>
        <v>*</v>
      </c>
      <c r="O25" s="154" t="str">
        <f>+IF(C25="*","*",VLOOKUP(C25,LISTES!$A$3:$I$57,7))</f>
        <v>*</v>
      </c>
      <c r="P25" s="154" t="str">
        <f>+IF(C25="*","*",VLOOKUP(C25,LISTES!$A$3:$J$57,9))</f>
        <v>*</v>
      </c>
      <c r="Q25" s="159" t="str">
        <f>+IF(C25="*","*",VLOOKUP(C25,LISTES!$A$3:$K$57,8))</f>
        <v>*</v>
      </c>
    </row>
    <row r="26" spans="1:17" ht="25" customHeight="1">
      <c r="A26" s="149" t="s">
        <v>380</v>
      </c>
      <c r="B26" s="151" t="s">
        <v>198</v>
      </c>
      <c r="C26" s="151" t="s">
        <v>198</v>
      </c>
      <c r="D26" s="154" t="str">
        <f>+IF(C26="*","*",VLOOKUP(C26,LISTES!$A$3:$C$57,3))</f>
        <v>*</v>
      </c>
      <c r="E26" s="198" t="str">
        <f>+IF(D26="*","*",VLOOKUP(C26,LISTES!$A$3:$E$57,5))</f>
        <v>*</v>
      </c>
      <c r="F26" s="213" t="str">
        <f t="shared" si="0"/>
        <v>*</v>
      </c>
      <c r="G26" s="211" t="s">
        <v>198</v>
      </c>
      <c r="H26" s="154" t="s">
        <v>198</v>
      </c>
      <c r="I26" s="155" t="s">
        <v>198</v>
      </c>
      <c r="J26" s="107"/>
      <c r="K26" s="107"/>
      <c r="L26" s="154" t="s">
        <v>198</v>
      </c>
      <c r="M26" s="154" t="s">
        <v>198</v>
      </c>
      <c r="N26" s="154" t="str">
        <f t="shared" si="2"/>
        <v>*</v>
      </c>
      <c r="O26" s="154" t="str">
        <f>+IF(C26="*","*",VLOOKUP(C26,LISTES!$A$3:$I$57,7))</f>
        <v>*</v>
      </c>
      <c r="P26" s="154" t="str">
        <f>+IF(C26="*","*",VLOOKUP(C26,LISTES!$A$3:$J$57,9))</f>
        <v>*</v>
      </c>
      <c r="Q26" s="159" t="str">
        <f>+IF(C26="*","*",VLOOKUP(C26,LISTES!$A$3:$K$57,8))</f>
        <v>*</v>
      </c>
    </row>
    <row r="27" spans="1:17" ht="25" customHeight="1">
      <c r="A27" s="149" t="s">
        <v>381</v>
      </c>
      <c r="B27" s="151" t="s">
        <v>198</v>
      </c>
      <c r="C27" s="151" t="s">
        <v>198</v>
      </c>
      <c r="D27" s="154" t="str">
        <f>+IF(C27="*","*",VLOOKUP(C27,LISTES!$A$3:$C$57,3))</f>
        <v>*</v>
      </c>
      <c r="E27" s="198" t="str">
        <f>+IF(D27="*","*",VLOOKUP(C27,LISTES!$A$3:$E$57,5))</f>
        <v>*</v>
      </c>
      <c r="F27" s="213" t="str">
        <f t="shared" si="0"/>
        <v>*</v>
      </c>
      <c r="G27" s="211" t="s">
        <v>198</v>
      </c>
      <c r="H27" s="154" t="s">
        <v>198</v>
      </c>
      <c r="I27" s="155" t="s">
        <v>198</v>
      </c>
      <c r="J27" s="107"/>
      <c r="K27" s="107"/>
      <c r="L27" s="154" t="s">
        <v>198</v>
      </c>
      <c r="M27" s="154" t="s">
        <v>198</v>
      </c>
      <c r="N27" s="154" t="str">
        <f t="shared" si="2"/>
        <v>*</v>
      </c>
      <c r="O27" s="154" t="str">
        <f>+IF(C27="*","*",VLOOKUP(C27,LISTES!$A$3:$I$57,7))</f>
        <v>*</v>
      </c>
      <c r="P27" s="154" t="str">
        <f>+IF(C27="*","*",VLOOKUP(C27,LISTES!$A$3:$J$57,9))</f>
        <v>*</v>
      </c>
      <c r="Q27" s="159" t="str">
        <f>+IF(C27="*","*",VLOOKUP(C27,LISTES!$A$3:$K$57,8))</f>
        <v>*</v>
      </c>
    </row>
    <row r="28" spans="1:17" ht="25" customHeight="1">
      <c r="A28" s="149" t="s">
        <v>384</v>
      </c>
      <c r="B28" s="151" t="s">
        <v>198</v>
      </c>
      <c r="C28" s="151" t="s">
        <v>198</v>
      </c>
      <c r="D28" s="154" t="str">
        <f>+IF(C28="*","*",VLOOKUP(C28,LISTES!$A$3:$C$57,3))</f>
        <v>*</v>
      </c>
      <c r="E28" s="198" t="str">
        <f>+IF(D28="*","*",VLOOKUP(C28,LISTES!$A$3:$E$57,5))</f>
        <v>*</v>
      </c>
      <c r="F28" s="213" t="str">
        <f t="shared" si="0"/>
        <v>*</v>
      </c>
      <c r="G28" s="211" t="s">
        <v>198</v>
      </c>
      <c r="H28" s="154" t="s">
        <v>198</v>
      </c>
      <c r="I28" s="155" t="s">
        <v>198</v>
      </c>
      <c r="J28" s="107"/>
      <c r="K28" s="107"/>
      <c r="L28" s="154" t="s">
        <v>198</v>
      </c>
      <c r="M28" s="154" t="s">
        <v>198</v>
      </c>
      <c r="N28" s="154" t="str">
        <f t="shared" si="2"/>
        <v>*</v>
      </c>
      <c r="O28" s="154" t="str">
        <f>+IF(C28="*","*",VLOOKUP(C28,LISTES!$A$3:$I$57,7))</f>
        <v>*</v>
      </c>
      <c r="P28" s="154" t="str">
        <f>+IF(C28="*","*",VLOOKUP(C28,LISTES!$A$3:$J$57,9))</f>
        <v>*</v>
      </c>
      <c r="Q28" s="159" t="str">
        <f>+IF(C28="*","*",VLOOKUP(C28,LISTES!$A$3:$K$57,8))</f>
        <v>*</v>
      </c>
    </row>
    <row r="29" spans="1:17" ht="25" customHeight="1">
      <c r="A29" s="149" t="s">
        <v>385</v>
      </c>
      <c r="B29" s="151" t="s">
        <v>198</v>
      </c>
      <c r="C29" s="151" t="s">
        <v>198</v>
      </c>
      <c r="D29" s="154" t="str">
        <f>+IF(C29="*","*",VLOOKUP(C29,LISTES!$A$3:$C$57,3))</f>
        <v>*</v>
      </c>
      <c r="E29" s="198" t="str">
        <f>+IF(D29="*","*",VLOOKUP(C29,LISTES!$A$3:$E$57,5))</f>
        <v>*</v>
      </c>
      <c r="F29" s="213" t="str">
        <f t="shared" si="0"/>
        <v>*</v>
      </c>
      <c r="G29" s="211" t="s">
        <v>198</v>
      </c>
      <c r="H29" s="154" t="s">
        <v>198</v>
      </c>
      <c r="I29" s="155" t="s">
        <v>198</v>
      </c>
      <c r="J29" s="107"/>
      <c r="K29" s="107"/>
      <c r="L29" s="154" t="s">
        <v>198</v>
      </c>
      <c r="M29" s="154" t="s">
        <v>198</v>
      </c>
      <c r="N29" s="154" t="str">
        <f t="shared" si="2"/>
        <v>*</v>
      </c>
      <c r="O29" s="154" t="str">
        <f>+IF(C29="*","*",VLOOKUP(C29,LISTES!$A$3:$I$57,7))</f>
        <v>*</v>
      </c>
      <c r="P29" s="154" t="str">
        <f>+IF(C29="*","*",VLOOKUP(C29,LISTES!$A$3:$J$57,9))</f>
        <v>*</v>
      </c>
      <c r="Q29" s="159" t="str">
        <f>+IF(C29="*","*",VLOOKUP(C29,LISTES!$A$3:$K$57,8))</f>
        <v>*</v>
      </c>
    </row>
    <row r="30" spans="1:17" ht="25" customHeight="1">
      <c r="A30" s="149" t="s">
        <v>382</v>
      </c>
      <c r="B30" s="151" t="s">
        <v>198</v>
      </c>
      <c r="C30" s="151" t="s">
        <v>198</v>
      </c>
      <c r="D30" s="154" t="str">
        <f>+IF(C30="*","*",VLOOKUP(C30,LISTES!$A$3:$C$57,3))</f>
        <v>*</v>
      </c>
      <c r="E30" s="198" t="str">
        <f>+IF(D30="*","*",VLOOKUP(C30,LISTES!$A$3:$E$57,5))</f>
        <v>*</v>
      </c>
      <c r="F30" s="213" t="str">
        <f t="shared" si="0"/>
        <v>*</v>
      </c>
      <c r="G30" s="211" t="s">
        <v>198</v>
      </c>
      <c r="H30" s="154" t="s">
        <v>198</v>
      </c>
      <c r="I30" s="155" t="s">
        <v>198</v>
      </c>
      <c r="J30" s="107"/>
      <c r="K30" s="107"/>
      <c r="L30" s="154" t="s">
        <v>198</v>
      </c>
      <c r="M30" s="154" t="s">
        <v>198</v>
      </c>
      <c r="N30" s="154" t="str">
        <f t="shared" si="2"/>
        <v>*</v>
      </c>
      <c r="O30" s="154" t="str">
        <f>+IF(C30="*","*",VLOOKUP(C30,LISTES!$A$3:$I$57,7))</f>
        <v>*</v>
      </c>
      <c r="P30" s="154" t="str">
        <f>+IF(C30="*","*",VLOOKUP(C30,LISTES!$A$3:$J$57,9))</f>
        <v>*</v>
      </c>
      <c r="Q30" s="159" t="str">
        <f>+IF(C30="*","*",VLOOKUP(C30,LISTES!$A$3:$K$57,8))</f>
        <v>*</v>
      </c>
    </row>
    <row r="31" spans="1:17" ht="25" customHeight="1">
      <c r="A31" s="149" t="s">
        <v>383</v>
      </c>
      <c r="B31" s="151" t="s">
        <v>198</v>
      </c>
      <c r="C31" s="151" t="s">
        <v>198</v>
      </c>
      <c r="D31" s="154" t="str">
        <f>+IF(C31="*","*",VLOOKUP(C31,LISTES!$A$3:$C$57,3))</f>
        <v>*</v>
      </c>
      <c r="E31" s="198" t="str">
        <f>+IF(D31="*","*",VLOOKUP(C31,LISTES!$A$3:$E$57,5))</f>
        <v>*</v>
      </c>
      <c r="F31" s="213" t="str">
        <f t="shared" si="0"/>
        <v>*</v>
      </c>
      <c r="G31" s="211" t="s">
        <v>198</v>
      </c>
      <c r="H31" s="154" t="s">
        <v>198</v>
      </c>
      <c r="I31" s="155" t="s">
        <v>198</v>
      </c>
      <c r="J31" s="107"/>
      <c r="K31" s="107"/>
      <c r="L31" s="154" t="s">
        <v>198</v>
      </c>
      <c r="M31" s="154" t="s">
        <v>198</v>
      </c>
      <c r="N31" s="154" t="str">
        <f t="shared" si="2"/>
        <v>*</v>
      </c>
      <c r="O31" s="154" t="str">
        <f>+IF(C31="*","*",VLOOKUP(C31,LISTES!$A$3:$I$57,7))</f>
        <v>*</v>
      </c>
      <c r="P31" s="154" t="str">
        <f>+IF(C31="*","*",VLOOKUP(C31,LISTES!$A$3:$J$57,9))</f>
        <v>*</v>
      </c>
      <c r="Q31" s="159" t="str">
        <f>+IF(C31="*","*",VLOOKUP(C31,LISTES!$A$3:$K$57,8))</f>
        <v>*</v>
      </c>
    </row>
    <row r="32" spans="1:17" ht="25" customHeight="1">
      <c r="A32" s="149" t="s">
        <v>386</v>
      </c>
      <c r="B32" s="151" t="s">
        <v>198</v>
      </c>
      <c r="C32" s="151" t="s">
        <v>198</v>
      </c>
      <c r="D32" s="154" t="str">
        <f>+IF(C32="*","*",VLOOKUP(C32,LISTES!$A$3:$C$57,3))</f>
        <v>*</v>
      </c>
      <c r="E32" s="198" t="str">
        <f>+IF(D32="*","*",VLOOKUP(C32,LISTES!$A$3:$E$57,5))</f>
        <v>*</v>
      </c>
      <c r="F32" s="213" t="str">
        <f t="shared" si="0"/>
        <v>*</v>
      </c>
      <c r="G32" s="211" t="s">
        <v>198</v>
      </c>
      <c r="H32" s="154" t="s">
        <v>198</v>
      </c>
      <c r="I32" s="155" t="s">
        <v>198</v>
      </c>
      <c r="J32" s="107"/>
      <c r="K32" s="107"/>
      <c r="L32" s="154" t="s">
        <v>198</v>
      </c>
      <c r="M32" s="154" t="s">
        <v>198</v>
      </c>
      <c r="N32" s="154" t="str">
        <f t="shared" si="2"/>
        <v>*</v>
      </c>
      <c r="O32" s="154" t="str">
        <f>+IF(C32="*","*",VLOOKUP(C32,LISTES!$A$3:$I$57,7))</f>
        <v>*</v>
      </c>
      <c r="P32" s="154" t="str">
        <f>+IF(C32="*","*",VLOOKUP(C32,LISTES!$A$3:$J$57,9))</f>
        <v>*</v>
      </c>
      <c r="Q32" s="159" t="str">
        <f>+IF(C32="*","*",VLOOKUP(C32,LISTES!$A$3:$K$57,8))</f>
        <v>*</v>
      </c>
    </row>
    <row r="33" spans="1:17" ht="25" customHeight="1">
      <c r="A33" s="149" t="s">
        <v>387</v>
      </c>
      <c r="B33" s="151" t="s">
        <v>198</v>
      </c>
      <c r="C33" s="151" t="s">
        <v>198</v>
      </c>
      <c r="D33" s="154" t="str">
        <f>+IF(C33="*","*",VLOOKUP(C33,LISTES!$A$3:$C$57,3))</f>
        <v>*</v>
      </c>
      <c r="E33" s="198" t="str">
        <f>+IF(D33="*","*",VLOOKUP(C33,LISTES!$A$3:$E$57,5))</f>
        <v>*</v>
      </c>
      <c r="F33" s="213" t="str">
        <f t="shared" si="0"/>
        <v>*</v>
      </c>
      <c r="G33" s="211" t="s">
        <v>198</v>
      </c>
      <c r="H33" s="154" t="s">
        <v>198</v>
      </c>
      <c r="I33" s="155" t="s">
        <v>198</v>
      </c>
      <c r="J33" s="107"/>
      <c r="K33" s="107"/>
      <c r="L33" s="154" t="s">
        <v>198</v>
      </c>
      <c r="M33" s="154" t="s">
        <v>198</v>
      </c>
      <c r="N33" s="154" t="str">
        <f t="shared" si="2"/>
        <v>*</v>
      </c>
      <c r="O33" s="154" t="str">
        <f>+IF(C33="*","*",VLOOKUP(C33,LISTES!$A$3:$I$57,7))</f>
        <v>*</v>
      </c>
      <c r="P33" s="154" t="str">
        <f>+IF(C33="*","*",VLOOKUP(C33,LISTES!$A$3:$J$57,9))</f>
        <v>*</v>
      </c>
      <c r="Q33" s="159" t="str">
        <f>+IF(C33="*","*",VLOOKUP(C33,LISTES!$A$3:$K$57,8))</f>
        <v>*</v>
      </c>
    </row>
    <row r="34" spans="1:17" ht="25" customHeight="1">
      <c r="A34" s="149" t="s">
        <v>388</v>
      </c>
      <c r="B34" s="151" t="s">
        <v>198</v>
      </c>
      <c r="C34" s="151" t="s">
        <v>198</v>
      </c>
      <c r="D34" s="154" t="str">
        <f>+IF(C34="*","*",VLOOKUP(C34,LISTES!$A$3:$C$57,3))</f>
        <v>*</v>
      </c>
      <c r="E34" s="198" t="str">
        <f>+IF(D34="*","*",VLOOKUP(C34,LISTES!$A$3:$E$57,5))</f>
        <v>*</v>
      </c>
      <c r="F34" s="213" t="str">
        <f t="shared" si="0"/>
        <v>*</v>
      </c>
      <c r="G34" s="211" t="s">
        <v>198</v>
      </c>
      <c r="H34" s="154" t="s">
        <v>198</v>
      </c>
      <c r="I34" s="155" t="s">
        <v>198</v>
      </c>
      <c r="J34" s="107"/>
      <c r="K34" s="107"/>
      <c r="L34" s="154" t="s">
        <v>198</v>
      </c>
      <c r="M34" s="154" t="s">
        <v>198</v>
      </c>
      <c r="N34" s="154" t="str">
        <f t="shared" si="2"/>
        <v>*</v>
      </c>
      <c r="O34" s="154" t="str">
        <f>+IF(C34="*","*",VLOOKUP(C34,LISTES!$A$3:$I$57,7))</f>
        <v>*</v>
      </c>
      <c r="P34" s="154" t="str">
        <f>+IF(C34="*","*",VLOOKUP(C34,LISTES!$A$3:$J$57,9))</f>
        <v>*</v>
      </c>
      <c r="Q34" s="159" t="str">
        <f>+IF(C34="*","*",VLOOKUP(C34,LISTES!$A$3:$K$57,8))</f>
        <v>*</v>
      </c>
    </row>
    <row r="35" spans="1:17" ht="25" customHeight="1">
      <c r="A35" s="149" t="s">
        <v>425</v>
      </c>
      <c r="B35" s="151" t="s">
        <v>198</v>
      </c>
      <c r="C35" s="151" t="s">
        <v>198</v>
      </c>
      <c r="D35" s="156" t="str">
        <f>+IF(C35="*","*",VLOOKUP(C35,LISTES!$A$3:$C$57,3))</f>
        <v>*</v>
      </c>
      <c r="E35" s="199" t="str">
        <f>+IF(D35="*","*",VLOOKUP(C35,LISTES!$A$3:$E$57,5))</f>
        <v>*</v>
      </c>
      <c r="F35" s="213" t="str">
        <f t="shared" si="0"/>
        <v>*</v>
      </c>
      <c r="G35" s="211" t="s">
        <v>198</v>
      </c>
      <c r="H35" s="154" t="s">
        <v>198</v>
      </c>
      <c r="I35" s="155" t="s">
        <v>198</v>
      </c>
      <c r="J35" s="107"/>
      <c r="K35" s="107"/>
      <c r="L35" s="154" t="s">
        <v>198</v>
      </c>
      <c r="M35" s="154" t="s">
        <v>198</v>
      </c>
      <c r="N35" s="154" t="str">
        <f t="shared" si="2"/>
        <v>*</v>
      </c>
      <c r="O35" s="154" t="str">
        <f>+IF(C35="*","*",VLOOKUP(C35,LISTES!$A$3:$I$57,7))</f>
        <v>*</v>
      </c>
      <c r="P35" s="154" t="str">
        <f>+IF(C35="*","*",VLOOKUP(C35,LISTES!$A$3:$J$57,9))</f>
        <v>*</v>
      </c>
      <c r="Q35" s="159" t="str">
        <f>+IF(C35="*","*",VLOOKUP(C35,LISTES!$A$3:$K$57,8))</f>
        <v>*</v>
      </c>
    </row>
    <row r="36" spans="1:17" ht="25" customHeight="1">
      <c r="A36" s="149" t="s">
        <v>426</v>
      </c>
      <c r="B36" s="151" t="s">
        <v>198</v>
      </c>
      <c r="C36" s="151" t="s">
        <v>198</v>
      </c>
      <c r="D36" s="157" t="str">
        <f>+IF(C36="*","*",VLOOKUP(C36,LISTES!$A$3:$C$57,3))</f>
        <v>*</v>
      </c>
      <c r="E36" s="200" t="str">
        <f>+IF(D36="*","*",VLOOKUP(C36,LISTES!$A$3:$E$57,5))</f>
        <v>*</v>
      </c>
      <c r="F36" s="213" t="str">
        <f t="shared" si="0"/>
        <v>*</v>
      </c>
      <c r="G36" s="211" t="s">
        <v>198</v>
      </c>
      <c r="H36" s="154" t="s">
        <v>198</v>
      </c>
      <c r="I36" s="155" t="s">
        <v>198</v>
      </c>
      <c r="J36" s="107"/>
      <c r="K36" s="107"/>
      <c r="L36" s="154" t="s">
        <v>198</v>
      </c>
      <c r="M36" s="154" t="s">
        <v>198</v>
      </c>
      <c r="N36" s="154" t="str">
        <f t="shared" si="2"/>
        <v>*</v>
      </c>
      <c r="O36" s="154" t="str">
        <f>+IF(C36="*","*",VLOOKUP(C36,LISTES!$A$3:$I$57,7))</f>
        <v>*</v>
      </c>
      <c r="P36" s="154" t="str">
        <f>+IF(C36="*","*",VLOOKUP(C36,LISTES!$A$3:$J$57,9))</f>
        <v>*</v>
      </c>
      <c r="Q36" s="159" t="str">
        <f>+IF(C36="*","*",VLOOKUP(C36,LISTES!$A$3:$K$57,8))</f>
        <v>*</v>
      </c>
    </row>
    <row r="37" spans="1:17" ht="25" customHeight="1">
      <c r="A37" s="149" t="s">
        <v>427</v>
      </c>
      <c r="B37" s="151" t="s">
        <v>198</v>
      </c>
      <c r="C37" s="151" t="s">
        <v>198</v>
      </c>
      <c r="D37" s="157" t="str">
        <f>+IF(C37="*","*",VLOOKUP(C37,LISTES!$A$3:$C$57,3))</f>
        <v>*</v>
      </c>
      <c r="E37" s="200" t="str">
        <f>+IF(D37="*","*",VLOOKUP(C37,LISTES!$A$3:$E$57,5))</f>
        <v>*</v>
      </c>
      <c r="F37" s="213" t="str">
        <f t="shared" ref="F37:F68" si="3">+IF(C37&lt;&gt;"*","J/M/AA","*")</f>
        <v>*</v>
      </c>
      <c r="G37" s="211" t="s">
        <v>198</v>
      </c>
      <c r="H37" s="154" t="s">
        <v>198</v>
      </c>
      <c r="I37" s="155" t="s">
        <v>198</v>
      </c>
      <c r="J37" s="107"/>
      <c r="K37" s="107"/>
      <c r="L37" s="154" t="s">
        <v>198</v>
      </c>
      <c r="M37" s="154" t="s">
        <v>198</v>
      </c>
      <c r="N37" s="154" t="str">
        <f t="shared" ref="N37:N68" si="4">+IF(M37&lt;&gt;"*","N° ?","*")</f>
        <v>*</v>
      </c>
      <c r="O37" s="154" t="str">
        <f>+IF(C37="*","*",VLOOKUP(C37,LISTES!$A$3:$I$57,7))</f>
        <v>*</v>
      </c>
      <c r="P37" s="154" t="str">
        <f>+IF(C37="*","*",VLOOKUP(C37,LISTES!$A$3:$J$57,9))</f>
        <v>*</v>
      </c>
      <c r="Q37" s="159" t="str">
        <f>+IF(C37="*","*",VLOOKUP(C37,LISTES!$A$3:$K$57,8))</f>
        <v>*</v>
      </c>
    </row>
    <row r="38" spans="1:17" ht="25" customHeight="1">
      <c r="A38" s="149" t="s">
        <v>428</v>
      </c>
      <c r="B38" s="151" t="s">
        <v>198</v>
      </c>
      <c r="C38" s="151" t="s">
        <v>198</v>
      </c>
      <c r="D38" s="157" t="str">
        <f>+IF(C38="*","*",VLOOKUP(C38,LISTES!$A$3:$C$57,3))</f>
        <v>*</v>
      </c>
      <c r="E38" s="200" t="str">
        <f>+IF(D38="*","*",VLOOKUP(C38,LISTES!$A$3:$E$57,5))</f>
        <v>*</v>
      </c>
      <c r="F38" s="213" t="str">
        <f t="shared" si="3"/>
        <v>*</v>
      </c>
      <c r="G38" s="211" t="s">
        <v>198</v>
      </c>
      <c r="H38" s="154" t="s">
        <v>198</v>
      </c>
      <c r="I38" s="155" t="s">
        <v>198</v>
      </c>
      <c r="J38" s="107"/>
      <c r="K38" s="107"/>
      <c r="L38" s="154" t="s">
        <v>198</v>
      </c>
      <c r="M38" s="154" t="s">
        <v>198</v>
      </c>
      <c r="N38" s="154" t="str">
        <f t="shared" si="4"/>
        <v>*</v>
      </c>
      <c r="O38" s="154" t="str">
        <f>+IF(C38="*","*",VLOOKUP(C38,LISTES!$A$3:$I$57,7))</f>
        <v>*</v>
      </c>
      <c r="P38" s="154" t="str">
        <f>+IF(C38="*","*",VLOOKUP(C38,LISTES!$A$3:$J$57,9))</f>
        <v>*</v>
      </c>
      <c r="Q38" s="159" t="str">
        <f>+IF(C38="*","*",VLOOKUP(C38,LISTES!$A$3:$K$57,8))</f>
        <v>*</v>
      </c>
    </row>
    <row r="39" spans="1:17" ht="25" customHeight="1">
      <c r="A39" s="149" t="s">
        <v>429</v>
      </c>
      <c r="B39" s="151" t="s">
        <v>198</v>
      </c>
      <c r="C39" s="151" t="s">
        <v>198</v>
      </c>
      <c r="D39" s="157" t="str">
        <f>+IF(C39="*","*",VLOOKUP(C39,LISTES!$A$3:$C$57,3))</f>
        <v>*</v>
      </c>
      <c r="E39" s="200" t="str">
        <f>+IF(D39="*","*",VLOOKUP(C39,LISTES!$A$3:$E$57,5))</f>
        <v>*</v>
      </c>
      <c r="F39" s="213" t="str">
        <f t="shared" si="3"/>
        <v>*</v>
      </c>
      <c r="G39" s="211" t="s">
        <v>198</v>
      </c>
      <c r="H39" s="154" t="s">
        <v>198</v>
      </c>
      <c r="I39" s="155" t="s">
        <v>198</v>
      </c>
      <c r="J39" s="107"/>
      <c r="K39" s="107"/>
      <c r="L39" s="154" t="s">
        <v>198</v>
      </c>
      <c r="M39" s="154" t="s">
        <v>198</v>
      </c>
      <c r="N39" s="154" t="str">
        <f t="shared" si="4"/>
        <v>*</v>
      </c>
      <c r="O39" s="154" t="str">
        <f>+IF(C39="*","*",VLOOKUP(C39,LISTES!$A$3:$I$57,7))</f>
        <v>*</v>
      </c>
      <c r="P39" s="154" t="str">
        <f>+IF(C39="*","*",VLOOKUP(C39,LISTES!$A$3:$J$57,9))</f>
        <v>*</v>
      </c>
      <c r="Q39" s="159" t="str">
        <f>+IF(C39="*","*",VLOOKUP(C39,LISTES!$A$3:$K$57,8))</f>
        <v>*</v>
      </c>
    </row>
    <row r="40" spans="1:17" ht="25" customHeight="1">
      <c r="A40" s="149" t="s">
        <v>430</v>
      </c>
      <c r="B40" s="151" t="s">
        <v>198</v>
      </c>
      <c r="C40" s="151" t="s">
        <v>198</v>
      </c>
      <c r="D40" s="157" t="str">
        <f>+IF(C40="*","*",VLOOKUP(C40,LISTES!$A$3:$C$57,3))</f>
        <v>*</v>
      </c>
      <c r="E40" s="200" t="str">
        <f>+IF(D40="*","*",VLOOKUP(C40,LISTES!$A$3:$E$57,5))</f>
        <v>*</v>
      </c>
      <c r="F40" s="213" t="str">
        <f t="shared" si="3"/>
        <v>*</v>
      </c>
      <c r="G40" s="211" t="s">
        <v>198</v>
      </c>
      <c r="H40" s="154" t="s">
        <v>198</v>
      </c>
      <c r="I40" s="155" t="s">
        <v>198</v>
      </c>
      <c r="J40" s="107"/>
      <c r="K40" s="107"/>
      <c r="L40" s="154" t="s">
        <v>198</v>
      </c>
      <c r="M40" s="154" t="s">
        <v>198</v>
      </c>
      <c r="N40" s="154" t="str">
        <f t="shared" si="4"/>
        <v>*</v>
      </c>
      <c r="O40" s="154" t="str">
        <f>+IF(C40="*","*",VLOOKUP(C40,LISTES!$A$3:$I$57,7))</f>
        <v>*</v>
      </c>
      <c r="P40" s="154" t="str">
        <f>+IF(C40="*","*",VLOOKUP(C40,LISTES!$A$3:$J$57,9))</f>
        <v>*</v>
      </c>
      <c r="Q40" s="159" t="str">
        <f>+IF(C40="*","*",VLOOKUP(C40,LISTES!$A$3:$K$57,8))</f>
        <v>*</v>
      </c>
    </row>
    <row r="41" spans="1:17" ht="25" customHeight="1">
      <c r="A41" s="149" t="s">
        <v>431</v>
      </c>
      <c r="B41" s="151" t="s">
        <v>198</v>
      </c>
      <c r="C41" s="151" t="s">
        <v>198</v>
      </c>
      <c r="D41" s="157" t="str">
        <f>+IF(C41="*","*",VLOOKUP(C41,LISTES!$A$3:$C$57,3))</f>
        <v>*</v>
      </c>
      <c r="E41" s="200" t="str">
        <f>+IF(D41="*","*",VLOOKUP(C41,LISTES!$A$3:$E$57,5))</f>
        <v>*</v>
      </c>
      <c r="F41" s="213" t="str">
        <f t="shared" si="3"/>
        <v>*</v>
      </c>
      <c r="G41" s="211" t="s">
        <v>198</v>
      </c>
      <c r="H41" s="154" t="s">
        <v>198</v>
      </c>
      <c r="I41" s="155" t="s">
        <v>198</v>
      </c>
      <c r="J41" s="107"/>
      <c r="K41" s="107"/>
      <c r="L41" s="154" t="s">
        <v>198</v>
      </c>
      <c r="M41" s="154" t="s">
        <v>198</v>
      </c>
      <c r="N41" s="154" t="str">
        <f t="shared" si="4"/>
        <v>*</v>
      </c>
      <c r="O41" s="154" t="str">
        <f>+IF(C41="*","*",VLOOKUP(C41,LISTES!$A$3:$I$57,7))</f>
        <v>*</v>
      </c>
      <c r="P41" s="154" t="str">
        <f>+IF(C41="*","*",VLOOKUP(C41,LISTES!$A$3:$J$57,9))</f>
        <v>*</v>
      </c>
      <c r="Q41" s="159" t="str">
        <f>+IF(C41="*","*",VLOOKUP(C41,LISTES!$A$3:$K$57,8))</f>
        <v>*</v>
      </c>
    </row>
    <row r="42" spans="1:17" ht="25" customHeight="1">
      <c r="A42" s="149" t="s">
        <v>432</v>
      </c>
      <c r="B42" s="151" t="s">
        <v>198</v>
      </c>
      <c r="C42" s="151" t="s">
        <v>198</v>
      </c>
      <c r="D42" s="157" t="str">
        <f>+IF(C42="*","*",VLOOKUP(C42,LISTES!$A$3:$C$57,3))</f>
        <v>*</v>
      </c>
      <c r="E42" s="200" t="str">
        <f>+IF(D42="*","*",VLOOKUP(C42,LISTES!$A$3:$E$57,5))</f>
        <v>*</v>
      </c>
      <c r="F42" s="213" t="str">
        <f t="shared" si="3"/>
        <v>*</v>
      </c>
      <c r="G42" s="211" t="s">
        <v>198</v>
      </c>
      <c r="H42" s="154" t="s">
        <v>198</v>
      </c>
      <c r="I42" s="155" t="s">
        <v>198</v>
      </c>
      <c r="J42" s="107"/>
      <c r="K42" s="107"/>
      <c r="L42" s="154" t="s">
        <v>198</v>
      </c>
      <c r="M42" s="154" t="s">
        <v>198</v>
      </c>
      <c r="N42" s="154" t="str">
        <f t="shared" si="4"/>
        <v>*</v>
      </c>
      <c r="O42" s="154" t="str">
        <f>+IF(C42="*","*",VLOOKUP(C42,LISTES!$A$3:$I$57,7))</f>
        <v>*</v>
      </c>
      <c r="P42" s="154" t="str">
        <f>+IF(C42="*","*",VLOOKUP(C42,LISTES!$A$3:$J$57,9))</f>
        <v>*</v>
      </c>
      <c r="Q42" s="159" t="str">
        <f>+IF(C42="*","*",VLOOKUP(C42,LISTES!$A$3:$K$57,8))</f>
        <v>*</v>
      </c>
    </row>
    <row r="43" spans="1:17" ht="25" customHeight="1">
      <c r="A43" s="149" t="s">
        <v>433</v>
      </c>
      <c r="B43" s="151" t="s">
        <v>198</v>
      </c>
      <c r="C43" s="151" t="s">
        <v>198</v>
      </c>
      <c r="D43" s="157" t="str">
        <f>+IF(C43="*","*",VLOOKUP(C43,LISTES!$A$3:$C$57,3))</f>
        <v>*</v>
      </c>
      <c r="E43" s="200" t="str">
        <f>+IF(D43="*","*",VLOOKUP(C43,LISTES!$A$3:$E$57,5))</f>
        <v>*</v>
      </c>
      <c r="F43" s="213" t="str">
        <f t="shared" si="3"/>
        <v>*</v>
      </c>
      <c r="G43" s="211" t="s">
        <v>198</v>
      </c>
      <c r="H43" s="154" t="s">
        <v>198</v>
      </c>
      <c r="I43" s="155" t="s">
        <v>198</v>
      </c>
      <c r="J43" s="107"/>
      <c r="K43" s="107"/>
      <c r="L43" s="154" t="s">
        <v>198</v>
      </c>
      <c r="M43" s="154" t="s">
        <v>198</v>
      </c>
      <c r="N43" s="154" t="str">
        <f t="shared" si="4"/>
        <v>*</v>
      </c>
      <c r="O43" s="154" t="str">
        <f>+IF(C43="*","*",VLOOKUP(C43,LISTES!$A$3:$I$57,7))</f>
        <v>*</v>
      </c>
      <c r="P43" s="154" t="str">
        <f>+IF(C43="*","*",VLOOKUP(C43,LISTES!$A$3:$J$57,9))</f>
        <v>*</v>
      </c>
      <c r="Q43" s="159" t="str">
        <f>+IF(C43="*","*",VLOOKUP(C43,LISTES!$A$3:$K$57,8))</f>
        <v>*</v>
      </c>
    </row>
    <row r="44" spans="1:17" ht="25" customHeight="1">
      <c r="A44" s="149" t="s">
        <v>434</v>
      </c>
      <c r="B44" s="151" t="s">
        <v>198</v>
      </c>
      <c r="C44" s="151" t="s">
        <v>198</v>
      </c>
      <c r="D44" s="157" t="str">
        <f>+IF(C44="*","*",VLOOKUP(C44,LISTES!$A$3:$C$57,3))</f>
        <v>*</v>
      </c>
      <c r="E44" s="200" t="str">
        <f>+IF(D44="*","*",VLOOKUP(C44,LISTES!$A$3:$E$57,5))</f>
        <v>*</v>
      </c>
      <c r="F44" s="213" t="str">
        <f t="shared" si="3"/>
        <v>*</v>
      </c>
      <c r="G44" s="211" t="s">
        <v>198</v>
      </c>
      <c r="H44" s="154" t="s">
        <v>198</v>
      </c>
      <c r="I44" s="155" t="s">
        <v>198</v>
      </c>
      <c r="J44" s="107"/>
      <c r="K44" s="107"/>
      <c r="L44" s="154" t="s">
        <v>198</v>
      </c>
      <c r="M44" s="154" t="s">
        <v>198</v>
      </c>
      <c r="N44" s="154" t="str">
        <f t="shared" si="4"/>
        <v>*</v>
      </c>
      <c r="O44" s="154" t="str">
        <f>+IF(C44="*","*",VLOOKUP(C44,LISTES!$A$3:$I$57,7))</f>
        <v>*</v>
      </c>
      <c r="P44" s="154" t="str">
        <f>+IF(C44="*","*",VLOOKUP(C44,LISTES!$A$3:$J$57,9))</f>
        <v>*</v>
      </c>
      <c r="Q44" s="159" t="str">
        <f>+IF(C44="*","*",VLOOKUP(C44,LISTES!$A$3:$K$57,8))</f>
        <v>*</v>
      </c>
    </row>
    <row r="45" spans="1:17" ht="25" customHeight="1">
      <c r="A45" s="149" t="s">
        <v>435</v>
      </c>
      <c r="B45" s="151" t="s">
        <v>198</v>
      </c>
      <c r="C45" s="151" t="s">
        <v>198</v>
      </c>
      <c r="D45" s="157" t="str">
        <f>+IF(C45="*","*",VLOOKUP(C45,LISTES!$A$3:$C$57,3))</f>
        <v>*</v>
      </c>
      <c r="E45" s="200" t="str">
        <f>+IF(D45="*","*",VLOOKUP(C45,LISTES!$A$3:$E$57,5))</f>
        <v>*</v>
      </c>
      <c r="F45" s="213" t="str">
        <f t="shared" si="3"/>
        <v>*</v>
      </c>
      <c r="G45" s="211" t="s">
        <v>198</v>
      </c>
      <c r="H45" s="154" t="s">
        <v>198</v>
      </c>
      <c r="I45" s="155" t="s">
        <v>198</v>
      </c>
      <c r="J45" s="107"/>
      <c r="K45" s="107"/>
      <c r="L45" s="154" t="s">
        <v>198</v>
      </c>
      <c r="M45" s="154" t="s">
        <v>198</v>
      </c>
      <c r="N45" s="154" t="str">
        <f t="shared" si="4"/>
        <v>*</v>
      </c>
      <c r="O45" s="154" t="str">
        <f>+IF(C45="*","*",VLOOKUP(C45,LISTES!$A$3:$I$57,7))</f>
        <v>*</v>
      </c>
      <c r="P45" s="154" t="str">
        <f>+IF(C45="*","*",VLOOKUP(C45,LISTES!$A$3:$J$57,9))</f>
        <v>*</v>
      </c>
      <c r="Q45" s="159" t="str">
        <f>+IF(C45="*","*",VLOOKUP(C45,LISTES!$A$3:$K$57,8))</f>
        <v>*</v>
      </c>
    </row>
    <row r="46" spans="1:17" ht="25" customHeight="1">
      <c r="A46" s="149" t="s">
        <v>436</v>
      </c>
      <c r="B46" s="151" t="s">
        <v>198</v>
      </c>
      <c r="C46" s="151" t="s">
        <v>198</v>
      </c>
      <c r="D46" s="157" t="str">
        <f>+IF(C46="*","*",VLOOKUP(C46,LISTES!$A$3:$C$57,3))</f>
        <v>*</v>
      </c>
      <c r="E46" s="200" t="str">
        <f>+IF(D46="*","*",VLOOKUP(C46,LISTES!$A$3:$E$57,5))</f>
        <v>*</v>
      </c>
      <c r="F46" s="213" t="str">
        <f t="shared" si="3"/>
        <v>*</v>
      </c>
      <c r="G46" s="211" t="s">
        <v>198</v>
      </c>
      <c r="H46" s="154" t="s">
        <v>198</v>
      </c>
      <c r="I46" s="155" t="s">
        <v>198</v>
      </c>
      <c r="J46" s="107"/>
      <c r="K46" s="107"/>
      <c r="L46" s="154" t="s">
        <v>198</v>
      </c>
      <c r="M46" s="154" t="s">
        <v>198</v>
      </c>
      <c r="N46" s="154" t="str">
        <f t="shared" si="4"/>
        <v>*</v>
      </c>
      <c r="O46" s="154" t="str">
        <f>+IF(C46="*","*",VLOOKUP(C46,LISTES!$A$3:$I$57,7))</f>
        <v>*</v>
      </c>
      <c r="P46" s="154" t="str">
        <f>+IF(C46="*","*",VLOOKUP(C46,LISTES!$A$3:$J$57,9))</f>
        <v>*</v>
      </c>
      <c r="Q46" s="159" t="str">
        <f>+IF(C46="*","*",VLOOKUP(C46,LISTES!$A$3:$K$57,8))</f>
        <v>*</v>
      </c>
    </row>
    <row r="47" spans="1:17" ht="25" customHeight="1">
      <c r="A47" s="149" t="s">
        <v>437</v>
      </c>
      <c r="B47" s="151" t="s">
        <v>198</v>
      </c>
      <c r="C47" s="151" t="s">
        <v>198</v>
      </c>
      <c r="D47" s="157" t="str">
        <f>+IF(C47="*","*",VLOOKUP(C47,LISTES!$A$3:$C$57,3))</f>
        <v>*</v>
      </c>
      <c r="E47" s="200" t="str">
        <f>+IF(D47="*","*",VLOOKUP(C47,LISTES!$A$3:$E$57,5))</f>
        <v>*</v>
      </c>
      <c r="F47" s="213" t="str">
        <f t="shared" si="3"/>
        <v>*</v>
      </c>
      <c r="G47" s="211" t="s">
        <v>198</v>
      </c>
      <c r="H47" s="154" t="s">
        <v>198</v>
      </c>
      <c r="I47" s="155" t="s">
        <v>198</v>
      </c>
      <c r="J47" s="107"/>
      <c r="K47" s="107"/>
      <c r="L47" s="154" t="s">
        <v>198</v>
      </c>
      <c r="M47" s="154" t="s">
        <v>198</v>
      </c>
      <c r="N47" s="154" t="str">
        <f t="shared" si="4"/>
        <v>*</v>
      </c>
      <c r="O47" s="154" t="str">
        <f>+IF(C47="*","*",VLOOKUP(C47,LISTES!$A$3:$I$57,7))</f>
        <v>*</v>
      </c>
      <c r="P47" s="154" t="str">
        <f>+IF(C47="*","*",VLOOKUP(C47,LISTES!$A$3:$J$57,9))</f>
        <v>*</v>
      </c>
      <c r="Q47" s="159" t="str">
        <f>+IF(C47="*","*",VLOOKUP(C47,LISTES!$A$3:$K$57,8))</f>
        <v>*</v>
      </c>
    </row>
    <row r="48" spans="1:17" ht="25" customHeight="1">
      <c r="A48" s="149" t="s">
        <v>438</v>
      </c>
      <c r="B48" s="151" t="s">
        <v>198</v>
      </c>
      <c r="C48" s="151" t="s">
        <v>198</v>
      </c>
      <c r="D48" s="157" t="str">
        <f>+IF(C48="*","*",VLOOKUP(C48,LISTES!$A$3:$C$57,3))</f>
        <v>*</v>
      </c>
      <c r="E48" s="200" t="str">
        <f>+IF(D48="*","*",VLOOKUP(C48,LISTES!$A$3:$E$57,5))</f>
        <v>*</v>
      </c>
      <c r="F48" s="213" t="str">
        <f t="shared" si="3"/>
        <v>*</v>
      </c>
      <c r="G48" s="211" t="s">
        <v>198</v>
      </c>
      <c r="H48" s="154" t="s">
        <v>198</v>
      </c>
      <c r="I48" s="155" t="s">
        <v>198</v>
      </c>
      <c r="J48" s="107"/>
      <c r="K48" s="107"/>
      <c r="L48" s="154" t="s">
        <v>198</v>
      </c>
      <c r="M48" s="154" t="s">
        <v>198</v>
      </c>
      <c r="N48" s="154" t="str">
        <f t="shared" si="4"/>
        <v>*</v>
      </c>
      <c r="O48" s="154" t="str">
        <f>+IF(C48="*","*",VLOOKUP(C48,LISTES!$A$3:$I$57,7))</f>
        <v>*</v>
      </c>
      <c r="P48" s="154" t="str">
        <f>+IF(C48="*","*",VLOOKUP(C48,LISTES!$A$3:$J$57,9))</f>
        <v>*</v>
      </c>
      <c r="Q48" s="159" t="str">
        <f>+IF(C48="*","*",VLOOKUP(C48,LISTES!$A$3:$K$57,8))</f>
        <v>*</v>
      </c>
    </row>
    <row r="49" spans="1:17" ht="25" customHeight="1">
      <c r="A49" s="149" t="s">
        <v>439</v>
      </c>
      <c r="B49" s="151" t="s">
        <v>198</v>
      </c>
      <c r="C49" s="151" t="s">
        <v>198</v>
      </c>
      <c r="D49" s="157" t="str">
        <f>+IF(C49="*","*",VLOOKUP(C49,LISTES!$A$3:$C$57,3))</f>
        <v>*</v>
      </c>
      <c r="E49" s="200" t="str">
        <f>+IF(D49="*","*",VLOOKUP(C49,LISTES!$A$3:$E$57,5))</f>
        <v>*</v>
      </c>
      <c r="F49" s="213" t="str">
        <f t="shared" si="3"/>
        <v>*</v>
      </c>
      <c r="G49" s="211" t="s">
        <v>198</v>
      </c>
      <c r="H49" s="154" t="s">
        <v>198</v>
      </c>
      <c r="I49" s="155" t="s">
        <v>198</v>
      </c>
      <c r="J49" s="107"/>
      <c r="K49" s="107"/>
      <c r="L49" s="154" t="s">
        <v>198</v>
      </c>
      <c r="M49" s="154" t="s">
        <v>198</v>
      </c>
      <c r="N49" s="154" t="str">
        <f t="shared" si="4"/>
        <v>*</v>
      </c>
      <c r="O49" s="154" t="str">
        <f>+IF(C49="*","*",VLOOKUP(C49,LISTES!$A$3:$I$57,7))</f>
        <v>*</v>
      </c>
      <c r="P49" s="154" t="str">
        <f>+IF(C49="*","*",VLOOKUP(C49,LISTES!$A$3:$J$57,9))</f>
        <v>*</v>
      </c>
      <c r="Q49" s="159" t="str">
        <f>+IF(C49="*","*",VLOOKUP(C49,LISTES!$A$3:$K$57,8))</f>
        <v>*</v>
      </c>
    </row>
    <row r="50" spans="1:17" ht="25" customHeight="1">
      <c r="A50" s="149" t="s">
        <v>440</v>
      </c>
      <c r="B50" s="151" t="s">
        <v>198</v>
      </c>
      <c r="C50" s="151" t="s">
        <v>198</v>
      </c>
      <c r="D50" s="157" t="str">
        <f>+IF(C50="*","*",VLOOKUP(C50,LISTES!$A$3:$C$57,3))</f>
        <v>*</v>
      </c>
      <c r="E50" s="200" t="str">
        <f>+IF(D50="*","*",VLOOKUP(C50,LISTES!$A$3:$E$57,5))</f>
        <v>*</v>
      </c>
      <c r="F50" s="213" t="str">
        <f t="shared" si="3"/>
        <v>*</v>
      </c>
      <c r="G50" s="211" t="s">
        <v>198</v>
      </c>
      <c r="H50" s="154" t="s">
        <v>198</v>
      </c>
      <c r="I50" s="155" t="s">
        <v>198</v>
      </c>
      <c r="J50" s="107"/>
      <c r="K50" s="107"/>
      <c r="L50" s="154" t="s">
        <v>198</v>
      </c>
      <c r="M50" s="154" t="s">
        <v>198</v>
      </c>
      <c r="N50" s="154" t="str">
        <f t="shared" si="4"/>
        <v>*</v>
      </c>
      <c r="O50" s="154" t="str">
        <f>+IF(C50="*","*",VLOOKUP(C50,LISTES!$A$3:$I$57,7))</f>
        <v>*</v>
      </c>
      <c r="P50" s="154" t="str">
        <f>+IF(C50="*","*",VLOOKUP(C50,LISTES!$A$3:$J$57,9))</f>
        <v>*</v>
      </c>
      <c r="Q50" s="159" t="str">
        <f>+IF(C50="*","*",VLOOKUP(C50,LISTES!$A$3:$K$57,8))</f>
        <v>*</v>
      </c>
    </row>
    <row r="51" spans="1:17" ht="25" customHeight="1">
      <c r="A51" s="149" t="s">
        <v>441</v>
      </c>
      <c r="B51" s="151" t="s">
        <v>198</v>
      </c>
      <c r="C51" s="151" t="s">
        <v>198</v>
      </c>
      <c r="D51" s="157" t="str">
        <f>+IF(C51="*","*",VLOOKUP(C51,LISTES!$A$3:$C$57,3))</f>
        <v>*</v>
      </c>
      <c r="E51" s="200" t="str">
        <f>+IF(D51="*","*",VLOOKUP(C51,LISTES!$A$3:$E$57,5))</f>
        <v>*</v>
      </c>
      <c r="F51" s="213" t="str">
        <f t="shared" si="3"/>
        <v>*</v>
      </c>
      <c r="G51" s="211" t="s">
        <v>198</v>
      </c>
      <c r="H51" s="154" t="s">
        <v>198</v>
      </c>
      <c r="I51" s="155" t="s">
        <v>198</v>
      </c>
      <c r="J51" s="107"/>
      <c r="K51" s="107"/>
      <c r="L51" s="154" t="s">
        <v>198</v>
      </c>
      <c r="M51" s="154" t="s">
        <v>198</v>
      </c>
      <c r="N51" s="154" t="str">
        <f t="shared" si="4"/>
        <v>*</v>
      </c>
      <c r="O51" s="154" t="str">
        <f>+IF(C51="*","*",VLOOKUP(C51,LISTES!$A$3:$I$57,7))</f>
        <v>*</v>
      </c>
      <c r="P51" s="154" t="str">
        <f>+IF(C51="*","*",VLOOKUP(C51,LISTES!$A$3:$J$57,9))</f>
        <v>*</v>
      </c>
      <c r="Q51" s="159" t="str">
        <f>+IF(C51="*","*",VLOOKUP(C51,LISTES!$A$3:$K$57,8))</f>
        <v>*</v>
      </c>
    </row>
    <row r="52" spans="1:17" ht="25" customHeight="1">
      <c r="A52" s="149" t="s">
        <v>442</v>
      </c>
      <c r="B52" s="151" t="s">
        <v>198</v>
      </c>
      <c r="C52" s="151" t="s">
        <v>198</v>
      </c>
      <c r="D52" s="157" t="str">
        <f>+IF(C52="*","*",VLOOKUP(C52,LISTES!$A$3:$C$57,3))</f>
        <v>*</v>
      </c>
      <c r="E52" s="200" t="str">
        <f>+IF(D52="*","*",VLOOKUP(C52,LISTES!$A$3:$E$57,5))</f>
        <v>*</v>
      </c>
      <c r="F52" s="213" t="str">
        <f t="shared" si="3"/>
        <v>*</v>
      </c>
      <c r="G52" s="211" t="s">
        <v>198</v>
      </c>
      <c r="H52" s="154" t="s">
        <v>198</v>
      </c>
      <c r="I52" s="155" t="s">
        <v>198</v>
      </c>
      <c r="J52" s="107"/>
      <c r="K52" s="107"/>
      <c r="L52" s="154" t="s">
        <v>198</v>
      </c>
      <c r="M52" s="154" t="s">
        <v>198</v>
      </c>
      <c r="N52" s="154" t="str">
        <f t="shared" si="4"/>
        <v>*</v>
      </c>
      <c r="O52" s="154" t="str">
        <f>+IF(C52="*","*",VLOOKUP(C52,LISTES!$A$3:$I$57,7))</f>
        <v>*</v>
      </c>
      <c r="P52" s="154" t="str">
        <f>+IF(C52="*","*",VLOOKUP(C52,LISTES!$A$3:$J$57,9))</f>
        <v>*</v>
      </c>
      <c r="Q52" s="159" t="str">
        <f>+IF(C52="*","*",VLOOKUP(C52,LISTES!$A$3:$K$57,8))</f>
        <v>*</v>
      </c>
    </row>
    <row r="53" spans="1:17" ht="25" customHeight="1">
      <c r="A53" s="149" t="s">
        <v>443</v>
      </c>
      <c r="B53" s="151" t="s">
        <v>198</v>
      </c>
      <c r="C53" s="151" t="s">
        <v>198</v>
      </c>
      <c r="D53" s="157" t="str">
        <f>+IF(C53="*","*",VLOOKUP(C53,LISTES!$A$3:$C$57,3))</f>
        <v>*</v>
      </c>
      <c r="E53" s="200" t="str">
        <f>+IF(D53="*","*",VLOOKUP(C53,LISTES!$A$3:$E$57,5))</f>
        <v>*</v>
      </c>
      <c r="F53" s="213" t="str">
        <f t="shared" si="3"/>
        <v>*</v>
      </c>
      <c r="G53" s="211" t="s">
        <v>198</v>
      </c>
      <c r="H53" s="154" t="s">
        <v>198</v>
      </c>
      <c r="I53" s="155" t="s">
        <v>198</v>
      </c>
      <c r="J53" s="107"/>
      <c r="K53" s="107"/>
      <c r="L53" s="154" t="s">
        <v>198</v>
      </c>
      <c r="M53" s="154" t="s">
        <v>198</v>
      </c>
      <c r="N53" s="154" t="str">
        <f t="shared" si="4"/>
        <v>*</v>
      </c>
      <c r="O53" s="154" t="str">
        <f>+IF(C53="*","*",VLOOKUP(C53,LISTES!$A$3:$I$57,7))</f>
        <v>*</v>
      </c>
      <c r="P53" s="154" t="str">
        <f>+IF(C53="*","*",VLOOKUP(C53,LISTES!$A$3:$J$57,9))</f>
        <v>*</v>
      </c>
      <c r="Q53" s="159" t="str">
        <f>+IF(C53="*","*",VLOOKUP(C53,LISTES!$A$3:$K$57,8))</f>
        <v>*</v>
      </c>
    </row>
    <row r="54" spans="1:17" ht="25" customHeight="1">
      <c r="A54" s="149" t="s">
        <v>444</v>
      </c>
      <c r="B54" s="151" t="s">
        <v>198</v>
      </c>
      <c r="C54" s="151" t="s">
        <v>198</v>
      </c>
      <c r="D54" s="157" t="str">
        <f>+IF(C54="*","*",VLOOKUP(C54,LISTES!$A$3:$C$57,3))</f>
        <v>*</v>
      </c>
      <c r="E54" s="200" t="str">
        <f>+IF(D54="*","*",VLOOKUP(C54,LISTES!$A$3:$E$57,5))</f>
        <v>*</v>
      </c>
      <c r="F54" s="213" t="str">
        <f t="shared" si="3"/>
        <v>*</v>
      </c>
      <c r="G54" s="211" t="s">
        <v>198</v>
      </c>
      <c r="H54" s="154" t="s">
        <v>198</v>
      </c>
      <c r="I54" s="155" t="s">
        <v>198</v>
      </c>
      <c r="J54" s="107"/>
      <c r="K54" s="107"/>
      <c r="L54" s="154" t="s">
        <v>198</v>
      </c>
      <c r="M54" s="154" t="s">
        <v>198</v>
      </c>
      <c r="N54" s="154" t="str">
        <f t="shared" si="4"/>
        <v>*</v>
      </c>
      <c r="O54" s="154" t="str">
        <f>+IF(C54="*","*",VLOOKUP(C54,LISTES!$A$3:$I$57,7))</f>
        <v>*</v>
      </c>
      <c r="P54" s="154" t="str">
        <f>+IF(C54="*","*",VLOOKUP(C54,LISTES!$A$3:$J$57,9))</f>
        <v>*</v>
      </c>
      <c r="Q54" s="159" t="str">
        <f>+IF(C54="*","*",VLOOKUP(C54,LISTES!$A$3:$K$57,8))</f>
        <v>*</v>
      </c>
    </row>
    <row r="55" spans="1:17" ht="25" customHeight="1">
      <c r="A55" s="149" t="s">
        <v>445</v>
      </c>
      <c r="B55" s="151" t="s">
        <v>198</v>
      </c>
      <c r="C55" s="151" t="s">
        <v>198</v>
      </c>
      <c r="D55" s="157" t="str">
        <f>+IF(C55="*","*",VLOOKUP(C55,LISTES!$A$3:$C$57,3))</f>
        <v>*</v>
      </c>
      <c r="E55" s="200" t="str">
        <f>+IF(D55="*","*",VLOOKUP(C55,LISTES!$A$3:$E$57,5))</f>
        <v>*</v>
      </c>
      <c r="F55" s="213" t="str">
        <f t="shared" si="3"/>
        <v>*</v>
      </c>
      <c r="G55" s="211" t="s">
        <v>198</v>
      </c>
      <c r="H55" s="154" t="s">
        <v>198</v>
      </c>
      <c r="I55" s="155" t="s">
        <v>198</v>
      </c>
      <c r="J55" s="107"/>
      <c r="K55" s="107"/>
      <c r="L55" s="154" t="s">
        <v>198</v>
      </c>
      <c r="M55" s="154" t="s">
        <v>198</v>
      </c>
      <c r="N55" s="154" t="str">
        <f t="shared" si="4"/>
        <v>*</v>
      </c>
      <c r="O55" s="154" t="str">
        <f>+IF(C55="*","*",VLOOKUP(C55,LISTES!$A$3:$I$57,7))</f>
        <v>*</v>
      </c>
      <c r="P55" s="154" t="str">
        <f>+IF(C55="*","*",VLOOKUP(C55,LISTES!$A$3:$J$57,9))</f>
        <v>*</v>
      </c>
      <c r="Q55" s="159" t="str">
        <f>+IF(C55="*","*",VLOOKUP(C55,LISTES!$A$3:$K$57,8))</f>
        <v>*</v>
      </c>
    </row>
    <row r="56" spans="1:17" ht="25" customHeight="1">
      <c r="A56" s="149" t="s">
        <v>446</v>
      </c>
      <c r="B56" s="151" t="s">
        <v>198</v>
      </c>
      <c r="C56" s="151" t="s">
        <v>198</v>
      </c>
      <c r="D56" s="157" t="str">
        <f>+IF(C56="*","*",VLOOKUP(C56,LISTES!$A$3:$C$57,3))</f>
        <v>*</v>
      </c>
      <c r="E56" s="200" t="str">
        <f>+IF(D56="*","*",VLOOKUP(C56,LISTES!$A$3:$E$57,5))</f>
        <v>*</v>
      </c>
      <c r="F56" s="213" t="str">
        <f t="shared" si="3"/>
        <v>*</v>
      </c>
      <c r="G56" s="211" t="s">
        <v>198</v>
      </c>
      <c r="H56" s="154" t="s">
        <v>198</v>
      </c>
      <c r="I56" s="155" t="s">
        <v>198</v>
      </c>
      <c r="J56" s="107"/>
      <c r="K56" s="107"/>
      <c r="L56" s="154" t="s">
        <v>198</v>
      </c>
      <c r="M56" s="154" t="s">
        <v>198</v>
      </c>
      <c r="N56" s="154" t="str">
        <f t="shared" si="4"/>
        <v>*</v>
      </c>
      <c r="O56" s="154" t="str">
        <f>+IF(C56="*","*",VLOOKUP(C56,LISTES!$A$3:$I$57,7))</f>
        <v>*</v>
      </c>
      <c r="P56" s="154" t="str">
        <f>+IF(C56="*","*",VLOOKUP(C56,LISTES!$A$3:$J$57,9))</f>
        <v>*</v>
      </c>
      <c r="Q56" s="159" t="str">
        <f>+IF(C56="*","*",VLOOKUP(C56,LISTES!$A$3:$K$57,8))</f>
        <v>*</v>
      </c>
    </row>
    <row r="57" spans="1:17" ht="25" customHeight="1">
      <c r="A57" s="149" t="s">
        <v>447</v>
      </c>
      <c r="B57" s="151" t="s">
        <v>198</v>
      </c>
      <c r="C57" s="151" t="s">
        <v>198</v>
      </c>
      <c r="D57" s="157" t="str">
        <f>+IF(C57="*","*",VLOOKUP(C57,LISTES!$A$3:$C$57,3))</f>
        <v>*</v>
      </c>
      <c r="E57" s="200" t="str">
        <f>+IF(D57="*","*",VLOOKUP(C57,LISTES!$A$3:$E$57,5))</f>
        <v>*</v>
      </c>
      <c r="F57" s="213" t="str">
        <f t="shared" si="3"/>
        <v>*</v>
      </c>
      <c r="G57" s="211" t="s">
        <v>198</v>
      </c>
      <c r="H57" s="154" t="s">
        <v>198</v>
      </c>
      <c r="I57" s="155" t="s">
        <v>198</v>
      </c>
      <c r="J57" s="107"/>
      <c r="K57" s="107"/>
      <c r="L57" s="154" t="s">
        <v>198</v>
      </c>
      <c r="M57" s="154" t="s">
        <v>198</v>
      </c>
      <c r="N57" s="154" t="str">
        <f t="shared" si="4"/>
        <v>*</v>
      </c>
      <c r="O57" s="154" t="str">
        <f>+IF(C57="*","*",VLOOKUP(C57,LISTES!$A$3:$I$57,7))</f>
        <v>*</v>
      </c>
      <c r="P57" s="154" t="str">
        <f>+IF(C57="*","*",VLOOKUP(C57,LISTES!$A$3:$J$57,9))</f>
        <v>*</v>
      </c>
      <c r="Q57" s="159" t="str">
        <f>+IF(C57="*","*",VLOOKUP(C57,LISTES!$A$3:$K$57,8))</f>
        <v>*</v>
      </c>
    </row>
    <row r="58" spans="1:17" ht="25" customHeight="1">
      <c r="A58" s="149" t="s">
        <v>448</v>
      </c>
      <c r="B58" s="151" t="s">
        <v>198</v>
      </c>
      <c r="C58" s="151" t="s">
        <v>198</v>
      </c>
      <c r="D58" s="157" t="str">
        <f>+IF(C58="*","*",VLOOKUP(C58,LISTES!$A$3:$C$57,3))</f>
        <v>*</v>
      </c>
      <c r="E58" s="200" t="str">
        <f>+IF(D58="*","*",VLOOKUP(C58,LISTES!$A$3:$E$57,5))</f>
        <v>*</v>
      </c>
      <c r="F58" s="213" t="str">
        <f t="shared" si="3"/>
        <v>*</v>
      </c>
      <c r="G58" s="211" t="s">
        <v>198</v>
      </c>
      <c r="H58" s="154" t="s">
        <v>198</v>
      </c>
      <c r="I58" s="155" t="s">
        <v>198</v>
      </c>
      <c r="J58" s="107"/>
      <c r="K58" s="107"/>
      <c r="L58" s="154" t="s">
        <v>198</v>
      </c>
      <c r="M58" s="154" t="s">
        <v>198</v>
      </c>
      <c r="N58" s="154" t="str">
        <f t="shared" si="4"/>
        <v>*</v>
      </c>
      <c r="O58" s="154" t="str">
        <f>+IF(C58="*","*",VLOOKUP(C58,LISTES!$A$3:$I$57,7))</f>
        <v>*</v>
      </c>
      <c r="P58" s="154" t="str">
        <f>+IF(C58="*","*",VLOOKUP(C58,LISTES!$A$3:$J$57,9))</f>
        <v>*</v>
      </c>
      <c r="Q58" s="159" t="str">
        <f>+IF(C58="*","*",VLOOKUP(C58,LISTES!$A$3:$K$57,8))</f>
        <v>*</v>
      </c>
    </row>
    <row r="59" spans="1:17" ht="25" customHeight="1">
      <c r="A59" s="149" t="s">
        <v>449</v>
      </c>
      <c r="B59" s="151" t="s">
        <v>198</v>
      </c>
      <c r="C59" s="151" t="s">
        <v>198</v>
      </c>
      <c r="D59" s="157" t="str">
        <f>+IF(C59="*","*",VLOOKUP(C59,LISTES!$A$3:$C$57,3))</f>
        <v>*</v>
      </c>
      <c r="E59" s="200" t="str">
        <f>+IF(D59="*","*",VLOOKUP(C59,LISTES!$A$3:$E$57,5))</f>
        <v>*</v>
      </c>
      <c r="F59" s="213" t="str">
        <f t="shared" si="3"/>
        <v>*</v>
      </c>
      <c r="G59" s="211" t="s">
        <v>198</v>
      </c>
      <c r="H59" s="154" t="s">
        <v>198</v>
      </c>
      <c r="I59" s="155" t="s">
        <v>198</v>
      </c>
      <c r="J59" s="107"/>
      <c r="K59" s="107"/>
      <c r="L59" s="154" t="s">
        <v>198</v>
      </c>
      <c r="M59" s="154" t="s">
        <v>198</v>
      </c>
      <c r="N59" s="154" t="str">
        <f t="shared" si="4"/>
        <v>*</v>
      </c>
      <c r="O59" s="154" t="str">
        <f>+IF(C59="*","*",VLOOKUP(C59,LISTES!$A$3:$I$57,7))</f>
        <v>*</v>
      </c>
      <c r="P59" s="154" t="str">
        <f>+IF(C59="*","*",VLOOKUP(C59,LISTES!$A$3:$J$57,9))</f>
        <v>*</v>
      </c>
      <c r="Q59" s="159" t="str">
        <f>+IF(C59="*","*",VLOOKUP(C59,LISTES!$A$3:$K$57,8))</f>
        <v>*</v>
      </c>
    </row>
    <row r="60" spans="1:17" ht="25" customHeight="1">
      <c r="A60" s="149" t="s">
        <v>450</v>
      </c>
      <c r="B60" s="151" t="s">
        <v>198</v>
      </c>
      <c r="C60" s="151" t="s">
        <v>198</v>
      </c>
      <c r="D60" s="157" t="str">
        <f>+IF(C60="*","*",VLOOKUP(C60,LISTES!$A$3:$C$57,3))</f>
        <v>*</v>
      </c>
      <c r="E60" s="200" t="str">
        <f>+IF(D60="*","*",VLOOKUP(C60,LISTES!$A$3:$E$57,5))</f>
        <v>*</v>
      </c>
      <c r="F60" s="213" t="str">
        <f t="shared" si="3"/>
        <v>*</v>
      </c>
      <c r="G60" s="211" t="s">
        <v>198</v>
      </c>
      <c r="H60" s="154" t="s">
        <v>198</v>
      </c>
      <c r="I60" s="155" t="s">
        <v>198</v>
      </c>
      <c r="J60" s="107"/>
      <c r="K60" s="107"/>
      <c r="L60" s="154" t="s">
        <v>198</v>
      </c>
      <c r="M60" s="154" t="s">
        <v>198</v>
      </c>
      <c r="N60" s="154" t="str">
        <f t="shared" si="4"/>
        <v>*</v>
      </c>
      <c r="O60" s="154" t="str">
        <f>+IF(C60="*","*",VLOOKUP(C60,LISTES!$A$3:$I$57,7))</f>
        <v>*</v>
      </c>
      <c r="P60" s="154" t="str">
        <f>+IF(C60="*","*",VLOOKUP(C60,LISTES!$A$3:$J$57,9))</f>
        <v>*</v>
      </c>
      <c r="Q60" s="159" t="str">
        <f>+IF(C60="*","*",VLOOKUP(C60,LISTES!$A$3:$K$57,8))</f>
        <v>*</v>
      </c>
    </row>
    <row r="61" spans="1:17" ht="25" customHeight="1">
      <c r="A61" s="149" t="s">
        <v>451</v>
      </c>
      <c r="B61" s="151" t="s">
        <v>198</v>
      </c>
      <c r="C61" s="151" t="s">
        <v>198</v>
      </c>
      <c r="D61" s="157" t="str">
        <f>+IF(C61="*","*",VLOOKUP(C61,LISTES!$A$3:$C$57,3))</f>
        <v>*</v>
      </c>
      <c r="E61" s="200" t="str">
        <f>+IF(D61="*","*",VLOOKUP(C61,LISTES!$A$3:$E$57,5))</f>
        <v>*</v>
      </c>
      <c r="F61" s="213" t="str">
        <f t="shared" si="3"/>
        <v>*</v>
      </c>
      <c r="G61" s="211" t="s">
        <v>198</v>
      </c>
      <c r="H61" s="154" t="s">
        <v>198</v>
      </c>
      <c r="I61" s="155" t="s">
        <v>198</v>
      </c>
      <c r="J61" s="107"/>
      <c r="K61" s="107"/>
      <c r="L61" s="154" t="s">
        <v>198</v>
      </c>
      <c r="M61" s="154" t="s">
        <v>198</v>
      </c>
      <c r="N61" s="154" t="str">
        <f t="shared" si="4"/>
        <v>*</v>
      </c>
      <c r="O61" s="154" t="str">
        <f>+IF(C61="*","*",VLOOKUP(C61,LISTES!$A$3:$I$57,7))</f>
        <v>*</v>
      </c>
      <c r="P61" s="154" t="str">
        <f>+IF(C61="*","*",VLOOKUP(C61,LISTES!$A$3:$J$57,9))</f>
        <v>*</v>
      </c>
      <c r="Q61" s="159" t="str">
        <f>+IF(C61="*","*",VLOOKUP(C61,LISTES!$A$3:$K$57,8))</f>
        <v>*</v>
      </c>
    </row>
    <row r="62" spans="1:17" ht="25" customHeight="1">
      <c r="A62" s="149" t="s">
        <v>452</v>
      </c>
      <c r="B62" s="151" t="s">
        <v>198</v>
      </c>
      <c r="C62" s="151" t="s">
        <v>198</v>
      </c>
      <c r="D62" s="157" t="str">
        <f>+IF(C62="*","*",VLOOKUP(C62,LISTES!$A$3:$C$57,3))</f>
        <v>*</v>
      </c>
      <c r="E62" s="200" t="str">
        <f>+IF(D62="*","*",VLOOKUP(C62,LISTES!$A$3:$E$57,5))</f>
        <v>*</v>
      </c>
      <c r="F62" s="213" t="str">
        <f t="shared" si="3"/>
        <v>*</v>
      </c>
      <c r="G62" s="211" t="s">
        <v>198</v>
      </c>
      <c r="H62" s="154" t="s">
        <v>198</v>
      </c>
      <c r="I62" s="155" t="s">
        <v>198</v>
      </c>
      <c r="J62" s="107"/>
      <c r="K62" s="107"/>
      <c r="L62" s="154" t="s">
        <v>198</v>
      </c>
      <c r="M62" s="154" t="s">
        <v>198</v>
      </c>
      <c r="N62" s="154" t="str">
        <f t="shared" si="4"/>
        <v>*</v>
      </c>
      <c r="O62" s="154" t="str">
        <f>+IF(C62="*","*",VLOOKUP(C62,LISTES!$A$3:$I$57,7))</f>
        <v>*</v>
      </c>
      <c r="P62" s="154" t="str">
        <f>+IF(C62="*","*",VLOOKUP(C62,LISTES!$A$3:$J$57,9))</f>
        <v>*</v>
      </c>
      <c r="Q62" s="159" t="str">
        <f>+IF(C62="*","*",VLOOKUP(C62,LISTES!$A$3:$K$57,8))</f>
        <v>*</v>
      </c>
    </row>
    <row r="63" spans="1:17" ht="25" customHeight="1">
      <c r="A63" s="149" t="s">
        <v>453</v>
      </c>
      <c r="B63" s="151" t="s">
        <v>198</v>
      </c>
      <c r="C63" s="151" t="s">
        <v>198</v>
      </c>
      <c r="D63" s="157" t="str">
        <f>+IF(C63="*","*",VLOOKUP(C63,LISTES!$A$3:$C$57,3))</f>
        <v>*</v>
      </c>
      <c r="E63" s="200" t="str">
        <f>+IF(D63="*","*",VLOOKUP(C63,LISTES!$A$3:$E$57,5))</f>
        <v>*</v>
      </c>
      <c r="F63" s="213" t="str">
        <f t="shared" si="3"/>
        <v>*</v>
      </c>
      <c r="G63" s="211" t="s">
        <v>198</v>
      </c>
      <c r="H63" s="154" t="s">
        <v>198</v>
      </c>
      <c r="I63" s="155" t="s">
        <v>198</v>
      </c>
      <c r="J63" s="107"/>
      <c r="K63" s="107"/>
      <c r="L63" s="154" t="s">
        <v>198</v>
      </c>
      <c r="M63" s="154" t="s">
        <v>198</v>
      </c>
      <c r="N63" s="154" t="str">
        <f t="shared" si="4"/>
        <v>*</v>
      </c>
      <c r="O63" s="154" t="str">
        <f>+IF(C63="*","*",VLOOKUP(C63,LISTES!$A$3:$I$57,7))</f>
        <v>*</v>
      </c>
      <c r="P63" s="154" t="str">
        <f>+IF(C63="*","*",VLOOKUP(C63,LISTES!$A$3:$J$57,9))</f>
        <v>*</v>
      </c>
      <c r="Q63" s="159" t="str">
        <f>+IF(C63="*","*",VLOOKUP(C63,LISTES!$A$3:$K$57,8))</f>
        <v>*</v>
      </c>
    </row>
    <row r="64" spans="1:17" ht="25" customHeight="1">
      <c r="A64" s="149" t="s">
        <v>454</v>
      </c>
      <c r="B64" s="151" t="s">
        <v>198</v>
      </c>
      <c r="C64" s="151" t="s">
        <v>198</v>
      </c>
      <c r="D64" s="157" t="str">
        <f>+IF(C64="*","*",VLOOKUP(C64,LISTES!$A$3:$C$57,3))</f>
        <v>*</v>
      </c>
      <c r="E64" s="200" t="str">
        <f>+IF(D64="*","*",VLOOKUP(C64,LISTES!$A$3:$E$57,5))</f>
        <v>*</v>
      </c>
      <c r="F64" s="213" t="str">
        <f t="shared" si="3"/>
        <v>*</v>
      </c>
      <c r="G64" s="211" t="s">
        <v>198</v>
      </c>
      <c r="H64" s="154" t="s">
        <v>198</v>
      </c>
      <c r="I64" s="155" t="s">
        <v>198</v>
      </c>
      <c r="J64" s="107"/>
      <c r="K64" s="107"/>
      <c r="L64" s="154" t="s">
        <v>198</v>
      </c>
      <c r="M64" s="154" t="s">
        <v>198</v>
      </c>
      <c r="N64" s="154" t="str">
        <f t="shared" si="4"/>
        <v>*</v>
      </c>
      <c r="O64" s="154" t="str">
        <f>+IF(C64="*","*",VLOOKUP(C64,LISTES!$A$3:$I$57,7))</f>
        <v>*</v>
      </c>
      <c r="P64" s="154" t="str">
        <f>+IF(C64="*","*",VLOOKUP(C64,LISTES!$A$3:$J$57,9))</f>
        <v>*</v>
      </c>
      <c r="Q64" s="159" t="str">
        <f>+IF(C64="*","*",VLOOKUP(C64,LISTES!$A$3:$K$57,8))</f>
        <v>*</v>
      </c>
    </row>
    <row r="65" spans="1:17" ht="25" customHeight="1">
      <c r="A65" s="149" t="s">
        <v>455</v>
      </c>
      <c r="B65" s="151" t="s">
        <v>198</v>
      </c>
      <c r="C65" s="151" t="s">
        <v>198</v>
      </c>
      <c r="D65" s="157" t="str">
        <f>+IF(C65="*","*",VLOOKUP(C65,LISTES!$A$3:$C$57,3))</f>
        <v>*</v>
      </c>
      <c r="E65" s="200" t="str">
        <f>+IF(D65="*","*",VLOOKUP(C65,LISTES!$A$3:$E$57,5))</f>
        <v>*</v>
      </c>
      <c r="F65" s="213" t="str">
        <f t="shared" si="3"/>
        <v>*</v>
      </c>
      <c r="G65" s="211" t="s">
        <v>198</v>
      </c>
      <c r="H65" s="154" t="s">
        <v>198</v>
      </c>
      <c r="I65" s="155" t="s">
        <v>198</v>
      </c>
      <c r="J65" s="107"/>
      <c r="K65" s="107"/>
      <c r="L65" s="154" t="s">
        <v>198</v>
      </c>
      <c r="M65" s="154" t="s">
        <v>198</v>
      </c>
      <c r="N65" s="154" t="str">
        <f t="shared" si="4"/>
        <v>*</v>
      </c>
      <c r="O65" s="154" t="str">
        <f>+IF(C65="*","*",VLOOKUP(C65,LISTES!$A$3:$I$57,7))</f>
        <v>*</v>
      </c>
      <c r="P65" s="154" t="str">
        <f>+IF(C65="*","*",VLOOKUP(C65,LISTES!$A$3:$J$57,9))</f>
        <v>*</v>
      </c>
      <c r="Q65" s="159" t="str">
        <f>+IF(C65="*","*",VLOOKUP(C65,LISTES!$A$3:$K$57,8))</f>
        <v>*</v>
      </c>
    </row>
    <row r="66" spans="1:17" ht="25" customHeight="1">
      <c r="A66" s="149" t="s">
        <v>456</v>
      </c>
      <c r="B66" s="151" t="s">
        <v>198</v>
      </c>
      <c r="C66" s="151" t="s">
        <v>198</v>
      </c>
      <c r="D66" s="157" t="str">
        <f>+IF(C66="*","*",VLOOKUP(C66,LISTES!$A$3:$C$57,3))</f>
        <v>*</v>
      </c>
      <c r="E66" s="200" t="str">
        <f>+IF(D66="*","*",VLOOKUP(C66,LISTES!$A$3:$E$57,5))</f>
        <v>*</v>
      </c>
      <c r="F66" s="213" t="str">
        <f t="shared" si="3"/>
        <v>*</v>
      </c>
      <c r="G66" s="211" t="s">
        <v>198</v>
      </c>
      <c r="H66" s="154" t="s">
        <v>198</v>
      </c>
      <c r="I66" s="155" t="s">
        <v>198</v>
      </c>
      <c r="J66" s="107"/>
      <c r="K66" s="107"/>
      <c r="L66" s="154" t="s">
        <v>198</v>
      </c>
      <c r="M66" s="154" t="s">
        <v>198</v>
      </c>
      <c r="N66" s="154" t="str">
        <f t="shared" si="4"/>
        <v>*</v>
      </c>
      <c r="O66" s="154" t="str">
        <f>+IF(C66="*","*",VLOOKUP(C66,LISTES!$A$3:$I$57,7))</f>
        <v>*</v>
      </c>
      <c r="P66" s="154" t="str">
        <f>+IF(C66="*","*",VLOOKUP(C66,LISTES!$A$3:$J$57,9))</f>
        <v>*</v>
      </c>
      <c r="Q66" s="159" t="str">
        <f>+IF(C66="*","*",VLOOKUP(C66,LISTES!$A$3:$K$57,8))</f>
        <v>*</v>
      </c>
    </row>
    <row r="67" spans="1:17" ht="25" customHeight="1">
      <c r="A67" s="149" t="s">
        <v>457</v>
      </c>
      <c r="B67" s="151" t="s">
        <v>198</v>
      </c>
      <c r="C67" s="151" t="s">
        <v>198</v>
      </c>
      <c r="D67" s="157" t="str">
        <f>+IF(C67="*","*",VLOOKUP(C67,LISTES!$A$3:$C$57,3))</f>
        <v>*</v>
      </c>
      <c r="E67" s="200" t="str">
        <f>+IF(D67="*","*",VLOOKUP(C67,LISTES!$A$3:$E$57,5))</f>
        <v>*</v>
      </c>
      <c r="F67" s="213" t="str">
        <f t="shared" si="3"/>
        <v>*</v>
      </c>
      <c r="G67" s="211" t="s">
        <v>198</v>
      </c>
      <c r="H67" s="154" t="s">
        <v>198</v>
      </c>
      <c r="I67" s="155" t="s">
        <v>198</v>
      </c>
      <c r="J67" s="107"/>
      <c r="K67" s="107"/>
      <c r="L67" s="154" t="s">
        <v>198</v>
      </c>
      <c r="M67" s="154" t="s">
        <v>198</v>
      </c>
      <c r="N67" s="154" t="str">
        <f t="shared" si="4"/>
        <v>*</v>
      </c>
      <c r="O67" s="154" t="str">
        <f>+IF(C67="*","*",VLOOKUP(C67,LISTES!$A$3:$I$57,7))</f>
        <v>*</v>
      </c>
      <c r="P67" s="154" t="str">
        <f>+IF(C67="*","*",VLOOKUP(C67,LISTES!$A$3:$J$57,9))</f>
        <v>*</v>
      </c>
      <c r="Q67" s="159" t="str">
        <f>+IF(C67="*","*",VLOOKUP(C67,LISTES!$A$3:$K$57,8))</f>
        <v>*</v>
      </c>
    </row>
    <row r="68" spans="1:17" ht="25" customHeight="1">
      <c r="A68" s="149" t="s">
        <v>458</v>
      </c>
      <c r="B68" s="151" t="s">
        <v>198</v>
      </c>
      <c r="C68" s="151" t="s">
        <v>198</v>
      </c>
      <c r="D68" s="157" t="str">
        <f>+IF(C68="*","*",VLOOKUP(C68,LISTES!$A$3:$C$57,3))</f>
        <v>*</v>
      </c>
      <c r="E68" s="200" t="str">
        <f>+IF(D68="*","*",VLOOKUP(C68,LISTES!$A$3:$E$57,5))</f>
        <v>*</v>
      </c>
      <c r="F68" s="213" t="str">
        <f t="shared" si="3"/>
        <v>*</v>
      </c>
      <c r="G68" s="211" t="s">
        <v>198</v>
      </c>
      <c r="H68" s="154" t="s">
        <v>198</v>
      </c>
      <c r="I68" s="155" t="s">
        <v>198</v>
      </c>
      <c r="J68" s="107"/>
      <c r="K68" s="107"/>
      <c r="L68" s="154" t="s">
        <v>198</v>
      </c>
      <c r="M68" s="154" t="s">
        <v>198</v>
      </c>
      <c r="N68" s="154" t="str">
        <f t="shared" si="4"/>
        <v>*</v>
      </c>
      <c r="O68" s="154" t="str">
        <f>+IF(C68="*","*",VLOOKUP(C68,LISTES!$A$3:$I$57,7))</f>
        <v>*</v>
      </c>
      <c r="P68" s="154" t="str">
        <f>+IF(C68="*","*",VLOOKUP(C68,LISTES!$A$3:$J$57,9))</f>
        <v>*</v>
      </c>
      <c r="Q68" s="159" t="str">
        <f>+IF(C68="*","*",VLOOKUP(C68,LISTES!$A$3:$K$57,8))</f>
        <v>*</v>
      </c>
    </row>
    <row r="69" spans="1:17" ht="12.9" customHeight="1">
      <c r="A69" s="115"/>
      <c r="B69" s="109"/>
      <c r="C69" s="109"/>
      <c r="D69" s="110"/>
      <c r="E69" s="110"/>
      <c r="F69" s="109"/>
      <c r="G69" s="109"/>
      <c r="H69" s="109"/>
      <c r="I69" s="109"/>
      <c r="J69" s="111"/>
      <c r="K69" s="110"/>
      <c r="L69" s="110"/>
      <c r="M69" s="110"/>
      <c r="N69" s="110"/>
      <c r="O69" s="110"/>
      <c r="P69" s="110"/>
      <c r="Q69" s="116"/>
    </row>
    <row r="82" ht="25" customHeight="1"/>
    <row r="83" ht="25" customHeight="1"/>
  </sheetData>
  <sheetProtection sheet="1" objects="1" scenarios="1" selectLockedCells="1" sort="0" autoFilter="0"/>
  <autoFilter ref="A4:Q68"/>
  <sortState ref="B5:Q68">
    <sortCondition ref="F5:F68"/>
    <sortCondition ref="C5:C68"/>
  </sortState>
  <mergeCells count="2">
    <mergeCell ref="J3:K3"/>
    <mergeCell ref="C3:E3"/>
  </mergeCells>
  <conditionalFormatting sqref="J82:J129 J5:J69">
    <cfRule type="cellIs" dxfId="40" priority="12219" operator="equal">
      <formula>"Nouv."</formula>
    </cfRule>
  </conditionalFormatting>
  <conditionalFormatting sqref="J82:J129 J5:J69">
    <cfRule type="cellIs" dxfId="39" priority="7422" operator="equal">
      <formula>"Autre"</formula>
    </cfRule>
    <cfRule type="cellIs" dxfId="38" priority="7423" operator="equal">
      <formula>"Annul."</formula>
    </cfRule>
    <cfRule type="cellIs" dxfId="37" priority="7424" operator="equal">
      <formula>"Modif."</formula>
    </cfRule>
  </conditionalFormatting>
  <conditionalFormatting sqref="B5:C68">
    <cfRule type="cellIs" dxfId="36" priority="53" operator="equal">
      <formula>"Compétition"</formula>
    </cfRule>
    <cfRule type="cellIs" dxfId="35" priority="55" operator="equal">
      <formula>"Salon-Démo"</formula>
    </cfRule>
  </conditionalFormatting>
  <conditionalFormatting sqref="F5:F68">
    <cfRule type="cellIs" dxfId="34" priority="52" operator="equal">
      <formula>"JJ/MM"</formula>
    </cfRule>
  </conditionalFormatting>
  <conditionalFormatting sqref="H5:H68">
    <cfRule type="cellIs" dxfId="33" priority="38" operator="equal">
      <formula>"S-Voile"</formula>
    </cfRule>
    <cfRule type="cellIs" dxfId="32" priority="39" operator="equal">
      <formula>"NS &amp; C"</formula>
    </cfRule>
    <cfRule type="cellIs" dxfId="31" priority="40" operator="equal">
      <formula>"MRC"</formula>
    </cfRule>
    <cfRule type="cellIs" dxfId="30" priority="41" operator="equal">
      <formula>"M"</formula>
    </cfRule>
  </conditionalFormatting>
  <conditionalFormatting sqref="F5:F68">
    <cfRule type="cellIs" dxfId="29" priority="37" operator="between">
      <formula>45658</formula>
      <formula>46022</formula>
    </cfRule>
  </conditionalFormatting>
  <conditionalFormatting sqref="N5:N68">
    <cfRule type="cellIs" dxfId="28" priority="32" operator="equal">
      <formula>"N° ?"</formula>
    </cfRule>
  </conditionalFormatting>
  <conditionalFormatting sqref="F5:F68">
    <cfRule type="cellIs" dxfId="27" priority="20" operator="equal">
      <formula>"J/M/AA"</formula>
    </cfRule>
  </conditionalFormatting>
  <conditionalFormatting sqref="L6:L20">
    <cfRule type="cellIs" dxfId="26" priority="7" operator="equal">
      <formula>"Champt Monde"</formula>
    </cfRule>
    <cfRule type="cellIs" dxfId="25" priority="8" operator="equal">
      <formula>"Champt FRANCE"</formula>
    </cfRule>
  </conditionalFormatting>
  <conditionalFormatting sqref="L6:L20">
    <cfRule type="cellIs" dxfId="24" priority="5" operator="equal">
      <formula>"Champt Monde"</formula>
    </cfRule>
    <cfRule type="cellIs" dxfId="23" priority="6" operator="equal">
      <formula>"Champt FRANCE"</formula>
    </cfRule>
  </conditionalFormatting>
  <conditionalFormatting sqref="L6:L20">
    <cfRule type="cellIs" dxfId="22" priority="3" operator="equal">
      <formula>"Champt Monde"</formula>
    </cfRule>
    <cfRule type="cellIs" dxfId="21" priority="4" operator="equal">
      <formula>"Champt FRANCE"</formula>
    </cfRule>
  </conditionalFormatting>
  <conditionalFormatting sqref="L6:L20">
    <cfRule type="cellIs" dxfId="20" priority="1" operator="equal">
      <formula>"Champt Monde"</formula>
    </cfRule>
    <cfRule type="cellIs" dxfId="19" priority="2" operator="equal">
      <formula>"Champt FRANCE"</formula>
    </cfRule>
  </conditionalFormatting>
  <dataValidations xWindow="859" yWindow="607" count="11">
    <dataValidation type="date" allowBlank="1" showInputMessage="1" showErrorMessage="1" error="_x000a_Date hors créneau d'utilisation de de tableau_x000a_Utilisez le tableau ci-dessous" prompt="Utilisation de ce tableau entre la fin d'année et jusqu'à première publication du calendrier de l'année en cours sur le site FFMN" sqref="C2">
      <formula1>45931</formula1>
      <formula2>47542</formula2>
    </dataValidation>
    <dataValidation type="list" allowBlank="1" showInputMessage="1" showErrorMessage="1" sqref="L21:L68">
      <formula1>LISTES!O3:O10</formula1>
    </dataValidation>
    <dataValidation type="textLength" allowBlank="1" showInputMessage="1" showErrorMessage="1" promptTitle="40 caractères Maxi !" prompt="_x000a_40 cartères Maxi, expaces et sigles compris" sqref="M5:M68">
      <formula1>0</formula1>
      <formula2>40</formula2>
    </dataValidation>
    <dataValidation type="list" allowBlank="1" showInputMessage="1" showErrorMessage="1" sqref="B5:B68">
      <formula1>LISTES!$Q$3:$Q$5</formula1>
    </dataValidation>
    <dataValidation type="list" allowBlank="1" showInputMessage="1" showErrorMessage="1" error="_x000a_Ce choix ne figure pas dans la liste_x000a_Cliquez sur &quot;ANNULER&quot;_x000a_" prompt="_x000a_Choisissez dans la liste un clubs/structure en cliquant dessus" sqref="C6:C68">
      <formula1>LISTES!$A$3:$A$57</formula1>
    </dataValidation>
    <dataValidation type="list" allowBlank="1" showInputMessage="1" showErrorMessage="1" promptTitle="Date" sqref="H5:H68">
      <formula1>LISTES!$M$3:$M$8</formula1>
    </dataValidation>
    <dataValidation type="list" allowBlank="1" showInputMessage="1" showErrorMessage="1" sqref="L5:L20">
      <formula1>LISTES!$O$3:$O$10</formula1>
    </dataValidation>
    <dataValidation type="date" allowBlank="1" showInputMessage="1" showErrorMessage="1" promptTitle="Date" prompt="saisir format &quot;J/M&quot; ou &quot;JJ/MM&quot;" sqref="G5:G68">
      <formula1>45658</formula1>
      <formula2>46387</formula2>
    </dataValidation>
    <dataValidation type="date" allowBlank="1" showInputMessage="1" showErrorMessage="1" prompt="Saisir au format &quot;J/M/AA&quot; ou &quot;JJ/MM/AA&quot;" sqref="F69">
      <formula1>45658</formula1>
      <formula2>47848</formula2>
    </dataValidation>
    <dataValidation type="list" allowBlank="1" showInputMessage="1" showErrorMessage="1" error="_x000a_Ce choix ne figure pas dans la liste_x000a_Cliquez sur &quot;ANNULER&quot;_x000a_" prompt="_x000a_Choisissez dans la liste un club/région en cliquant dessus" sqref="C5">
      <formula1>LISTES!$A$3:$A$57</formula1>
    </dataValidation>
    <dataValidation type="date" allowBlank="1" showInputMessage="1" showErrorMessage="1" prompt="Saisir au format &quot;J/M/26&quot; ou &quot;JJ/MM/26&quot;" sqref="F5:F68">
      <formula1>45658</formula1>
      <formula2>47848</formula2>
    </dataValidation>
  </dataValidations>
  <pageMargins left="0" right="0" top="0.15748031496062992" bottom="0.35433070866141736" header="0.11811023622047245" footer="0.11811023622047245"/>
  <pageSetup paperSize="9" scale="62" fitToHeight="0" orientation="landscape" horizontalDpi="4294967293" verticalDpi="0" r:id="rId1"/>
  <headerFooter>
    <oddFooter>&amp;L&amp;F&amp;Cpage &amp;P / &amp;N&amp;Rimprimé le  : &amp;D</oddFooter>
  </headerFooter>
  <ignoredErrors>
    <ignoredError sqref="D6:F68 O5:Q6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0"/>
  <sheetViews>
    <sheetView showGridLines="0" zoomScaleNormal="100" workbookViewId="0">
      <pane ySplit="11" topLeftCell="A12" activePane="bottomLeft" state="frozen"/>
      <selection pane="bottomLeft" activeCell="K16" sqref="K16"/>
    </sheetView>
  </sheetViews>
  <sheetFormatPr baseColWidth="10" defaultRowHeight="14.6"/>
  <cols>
    <col min="1" max="1" width="9.23046875" customWidth="1"/>
    <col min="2" max="2" width="11.3046875" customWidth="1"/>
    <col min="3" max="3" width="17.84375" customWidth="1"/>
    <col min="4" max="5" width="5.3046875" customWidth="1"/>
    <col min="6" max="6" width="8.69140625" customWidth="1"/>
    <col min="7" max="7" width="10.61328125" customWidth="1"/>
    <col min="8" max="9" width="7.69140625" customWidth="1"/>
    <col min="10" max="11" width="8.69140625" customWidth="1"/>
    <col min="12" max="12" width="14.765625" customWidth="1"/>
    <col min="13" max="13" width="41.3046875" customWidth="1"/>
    <col min="14" max="14" width="8.3046875" customWidth="1"/>
    <col min="15" max="15" width="25.69140625" customWidth="1"/>
    <col min="16" max="16" width="26.84375" customWidth="1"/>
    <col min="17" max="17" width="14.07421875" customWidth="1"/>
  </cols>
  <sheetData>
    <row r="1" spans="1:17" ht="4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s="31" customFormat="1" ht="43" customHeight="1" thickBot="1">
      <c r="B2" s="94" t="s">
        <v>479</v>
      </c>
      <c r="C2" s="114">
        <v>46043</v>
      </c>
      <c r="E2" s="34" t="s">
        <v>264</v>
      </c>
      <c r="J2" s="26"/>
      <c r="L2" s="33"/>
      <c r="M2" s="207" t="s">
        <v>478</v>
      </c>
      <c r="N2" s="113" t="s">
        <v>489</v>
      </c>
      <c r="O2" s="112"/>
      <c r="P2" s="112"/>
      <c r="Q2" s="142"/>
    </row>
    <row r="3" spans="1:17" ht="32.15" customHeight="1" thickTop="1">
      <c r="A3" s="270" t="s">
        <v>340</v>
      </c>
      <c r="B3" s="272" t="s">
        <v>266</v>
      </c>
      <c r="C3" s="265" t="s">
        <v>53</v>
      </c>
      <c r="D3" s="266"/>
      <c r="E3" s="267"/>
      <c r="F3" s="274" t="s">
        <v>240</v>
      </c>
      <c r="G3" s="272" t="s">
        <v>339</v>
      </c>
      <c r="H3" s="272" t="s">
        <v>263</v>
      </c>
      <c r="I3" s="277" t="s">
        <v>249</v>
      </c>
      <c r="J3" s="268" t="s">
        <v>338</v>
      </c>
      <c r="K3" s="269"/>
      <c r="L3" s="165" t="s">
        <v>221</v>
      </c>
      <c r="M3" s="166" t="s">
        <v>206</v>
      </c>
      <c r="N3" s="167" t="s">
        <v>236</v>
      </c>
      <c r="O3" s="168"/>
      <c r="P3" s="165"/>
      <c r="Q3" s="169"/>
    </row>
    <row r="4" spans="1:17" ht="25" customHeight="1" thickBot="1">
      <c r="A4" s="271"/>
      <c r="B4" s="273"/>
      <c r="C4" s="170"/>
      <c r="D4" s="171" t="s">
        <v>317</v>
      </c>
      <c r="E4" s="171" t="s">
        <v>91</v>
      </c>
      <c r="F4" s="275"/>
      <c r="G4" s="273"/>
      <c r="H4" s="276"/>
      <c r="I4" s="278"/>
      <c r="J4" s="172"/>
      <c r="K4" s="173"/>
      <c r="L4" s="174"/>
      <c r="M4" s="175" t="s">
        <v>341</v>
      </c>
      <c r="N4" s="176" t="s">
        <v>238</v>
      </c>
      <c r="O4" s="177" t="s">
        <v>201</v>
      </c>
      <c r="P4" s="178" t="s">
        <v>202</v>
      </c>
      <c r="Q4" s="179" t="s">
        <v>241</v>
      </c>
    </row>
    <row r="5" spans="1:17" ht="25" customHeight="1" thickTop="1">
      <c r="A5" s="262" t="s">
        <v>488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4"/>
    </row>
    <row r="6" spans="1:17" ht="25" customHeight="1">
      <c r="A6" s="180"/>
      <c r="B6" s="181" t="s">
        <v>491</v>
      </c>
      <c r="C6" s="181"/>
      <c r="D6" s="181"/>
      <c r="E6" s="181"/>
      <c r="F6" s="181"/>
      <c r="G6" s="181"/>
      <c r="H6" s="181"/>
      <c r="I6" s="181"/>
      <c r="J6" s="181"/>
      <c r="K6" s="182"/>
      <c r="L6" s="183"/>
      <c r="M6" s="183"/>
      <c r="N6" s="183"/>
      <c r="O6" s="183"/>
      <c r="P6" s="183"/>
      <c r="Q6" s="184"/>
    </row>
    <row r="7" spans="1:17" ht="25" customHeight="1">
      <c r="A7" s="185" t="s">
        <v>421</v>
      </c>
      <c r="B7" s="151" t="s">
        <v>215</v>
      </c>
      <c r="C7" s="187" t="s">
        <v>389</v>
      </c>
      <c r="D7" s="188">
        <v>799</v>
      </c>
      <c r="E7" s="188" t="s">
        <v>399</v>
      </c>
      <c r="F7" s="189">
        <v>45733</v>
      </c>
      <c r="G7" s="190" t="s">
        <v>198</v>
      </c>
      <c r="H7" s="186" t="s">
        <v>2</v>
      </c>
      <c r="I7" s="191" t="s">
        <v>198</v>
      </c>
      <c r="J7" s="186" t="s">
        <v>195</v>
      </c>
      <c r="K7" s="192">
        <v>45730</v>
      </c>
      <c r="L7" s="186" t="s">
        <v>226</v>
      </c>
      <c r="M7" s="193" t="s">
        <v>400</v>
      </c>
      <c r="N7" s="191">
        <v>16</v>
      </c>
      <c r="O7" s="190" t="s">
        <v>401</v>
      </c>
      <c r="P7" s="137" t="s">
        <v>406</v>
      </c>
      <c r="Q7" s="194" t="s">
        <v>402</v>
      </c>
    </row>
    <row r="8" spans="1:17" ht="25" customHeight="1">
      <c r="A8" s="185" t="s">
        <v>423</v>
      </c>
      <c r="B8" s="151" t="s">
        <v>215</v>
      </c>
      <c r="C8" s="187" t="s">
        <v>397</v>
      </c>
      <c r="D8" s="188">
        <v>801</v>
      </c>
      <c r="E8" s="188" t="s">
        <v>398</v>
      </c>
      <c r="F8" s="189">
        <v>45760</v>
      </c>
      <c r="G8" s="192">
        <v>45761</v>
      </c>
      <c r="H8" s="186" t="s">
        <v>239</v>
      </c>
      <c r="I8" s="191" t="s">
        <v>198</v>
      </c>
      <c r="J8" s="186" t="s">
        <v>196</v>
      </c>
      <c r="K8" s="195">
        <v>45741</v>
      </c>
      <c r="L8" s="186" t="s">
        <v>391</v>
      </c>
      <c r="M8" s="190" t="s">
        <v>403</v>
      </c>
      <c r="N8" s="191">
        <v>92</v>
      </c>
      <c r="O8" s="190" t="s">
        <v>393</v>
      </c>
      <c r="P8" s="137" t="s">
        <v>404</v>
      </c>
      <c r="Q8" s="194" t="s">
        <v>420</v>
      </c>
    </row>
    <row r="9" spans="1:17" ht="25" customHeight="1">
      <c r="A9" s="185" t="s">
        <v>422</v>
      </c>
      <c r="B9" s="151" t="s">
        <v>460</v>
      </c>
      <c r="C9" s="196" t="s">
        <v>396</v>
      </c>
      <c r="D9" s="188">
        <v>800</v>
      </c>
      <c r="E9" s="188" t="s">
        <v>390</v>
      </c>
      <c r="F9" s="189">
        <v>45790</v>
      </c>
      <c r="G9" s="193" t="s">
        <v>198</v>
      </c>
      <c r="H9" s="186" t="s">
        <v>3</v>
      </c>
      <c r="I9" s="191" t="s">
        <v>198</v>
      </c>
      <c r="J9" s="186" t="s">
        <v>257</v>
      </c>
      <c r="K9" s="195">
        <v>45729</v>
      </c>
      <c r="L9" s="186" t="s">
        <v>198</v>
      </c>
      <c r="M9" s="193" t="s">
        <v>392</v>
      </c>
      <c r="N9" s="191">
        <v>20</v>
      </c>
      <c r="O9" s="193" t="s">
        <v>393</v>
      </c>
      <c r="P9" s="138" t="s">
        <v>394</v>
      </c>
      <c r="Q9" s="197" t="s">
        <v>395</v>
      </c>
    </row>
    <row r="10" spans="1:17" ht="25" customHeight="1">
      <c r="A10" s="218" t="s">
        <v>405</v>
      </c>
      <c r="B10" s="214" t="s">
        <v>215</v>
      </c>
      <c r="C10" s="215" t="s">
        <v>389</v>
      </c>
      <c r="D10" s="219">
        <v>799</v>
      </c>
      <c r="E10" s="219" t="s">
        <v>399</v>
      </c>
      <c r="F10" s="216">
        <v>45823</v>
      </c>
      <c r="G10" s="220" t="s">
        <v>198</v>
      </c>
      <c r="H10" s="217" t="s">
        <v>2</v>
      </c>
      <c r="I10" s="221" t="s">
        <v>198</v>
      </c>
      <c r="J10" s="217" t="s">
        <v>195</v>
      </c>
      <c r="K10" s="222">
        <v>45767</v>
      </c>
      <c r="L10" s="217" t="s">
        <v>226</v>
      </c>
      <c r="M10" s="223" t="s">
        <v>400</v>
      </c>
      <c r="N10" s="221">
        <v>16</v>
      </c>
      <c r="O10" s="220" t="s">
        <v>401</v>
      </c>
      <c r="P10" s="224" t="s">
        <v>406</v>
      </c>
      <c r="Q10" s="225" t="s">
        <v>402</v>
      </c>
    </row>
    <row r="11" spans="1:17" ht="25" customHeight="1" thickBot="1">
      <c r="A11" s="231" t="s">
        <v>500</v>
      </c>
      <c r="B11" s="232" t="s">
        <v>460</v>
      </c>
      <c r="C11" s="233" t="s">
        <v>396</v>
      </c>
      <c r="D11" s="234">
        <v>800</v>
      </c>
      <c r="E11" s="234" t="s">
        <v>390</v>
      </c>
      <c r="F11" s="235">
        <v>46162</v>
      </c>
      <c r="G11" s="236" t="s">
        <v>198</v>
      </c>
      <c r="H11" s="237" t="s">
        <v>3</v>
      </c>
      <c r="I11" s="238" t="s">
        <v>198</v>
      </c>
      <c r="J11" s="237" t="s">
        <v>195</v>
      </c>
      <c r="K11" s="239">
        <v>46134</v>
      </c>
      <c r="L11" s="237" t="s">
        <v>198</v>
      </c>
      <c r="M11" s="236" t="s">
        <v>392</v>
      </c>
      <c r="N11" s="238">
        <v>20</v>
      </c>
      <c r="O11" s="236" t="s">
        <v>393</v>
      </c>
      <c r="P11" s="240" t="s">
        <v>394</v>
      </c>
      <c r="Q11" s="241" t="s">
        <v>395</v>
      </c>
    </row>
    <row r="12" spans="1:17" ht="25" customHeight="1" thickTop="1">
      <c r="A12" s="226" t="s">
        <v>499</v>
      </c>
      <c r="B12" s="156" t="s">
        <v>198</v>
      </c>
      <c r="C12" s="152" t="s">
        <v>198</v>
      </c>
      <c r="D12" s="156" t="str">
        <f>+IF(C12="*","*",VLOOKUP(C12,LISTES!$A$3:$C$57,3))</f>
        <v>*</v>
      </c>
      <c r="E12" s="156" t="str">
        <f>+IF(D12="*","*",VLOOKUP(C12,LISTES!$A$3:$E$57,5))</f>
        <v>*</v>
      </c>
      <c r="F12" s="227" t="str">
        <f t="shared" ref="F12:F59" si="0">+IF(C12&lt;&gt;"*","J/M/AA","*")</f>
        <v>*</v>
      </c>
      <c r="G12" s="228" t="s">
        <v>198</v>
      </c>
      <c r="H12" s="156" t="s">
        <v>198</v>
      </c>
      <c r="I12" s="229" t="s">
        <v>198</v>
      </c>
      <c r="J12" s="230" t="s">
        <v>198</v>
      </c>
      <c r="K12" s="162" t="s">
        <v>198</v>
      </c>
      <c r="L12" s="156" t="s">
        <v>198</v>
      </c>
      <c r="M12" s="156" t="s">
        <v>198</v>
      </c>
      <c r="N12" s="156" t="str">
        <f t="shared" ref="N12:N47" si="1">+IF(M12&lt;&gt;"*","N° ?","*")</f>
        <v>*</v>
      </c>
      <c r="O12" s="156" t="str">
        <f>+IF(C12="*","*",VLOOKUP(C12,LISTES!$A$3:$I$57,7))</f>
        <v>*</v>
      </c>
      <c r="P12" s="156" t="str">
        <f>+IF(C12="*","*",VLOOKUP(C12,LISTES!$A$3:$J$57,9))</f>
        <v>*</v>
      </c>
      <c r="Q12" s="163" t="str">
        <f>+IF(C12="*","*",VLOOKUP(C12,LISTES!$A$3:$K$57,8))</f>
        <v>*</v>
      </c>
    </row>
    <row r="13" spans="1:17" ht="25" customHeight="1">
      <c r="A13" s="160" t="s">
        <v>499</v>
      </c>
      <c r="B13" s="151" t="s">
        <v>198</v>
      </c>
      <c r="C13" s="151" t="s">
        <v>198</v>
      </c>
      <c r="D13" s="157" t="str">
        <f>+IF(C13="*","*",VLOOKUP(C13,LISTES!$A$3:$C$57,3))</f>
        <v>*</v>
      </c>
      <c r="E13" s="156" t="str">
        <f>+IF(D13="*","*",VLOOKUP(C13,LISTES!$A$3:$E$57,5))</f>
        <v>*</v>
      </c>
      <c r="F13" s="212" t="str">
        <f t="shared" si="0"/>
        <v>*</v>
      </c>
      <c r="G13" s="208" t="s">
        <v>198</v>
      </c>
      <c r="H13" s="154" t="s">
        <v>198</v>
      </c>
      <c r="I13" s="161" t="s">
        <v>198</v>
      </c>
      <c r="J13" s="164" t="s">
        <v>195</v>
      </c>
      <c r="K13" s="162">
        <v>46159</v>
      </c>
      <c r="L13" s="154" t="s">
        <v>198</v>
      </c>
      <c r="M13" s="154" t="s">
        <v>198</v>
      </c>
      <c r="N13" s="154" t="str">
        <f t="shared" si="1"/>
        <v>*</v>
      </c>
      <c r="O13" s="154" t="str">
        <f>+IF(C13="*","*",VLOOKUP(C13,LISTES!$A$3:$I$57,7))</f>
        <v>*</v>
      </c>
      <c r="P13" s="154" t="str">
        <f>+IF(C13="*","*",VLOOKUP(C13,LISTES!$A$3:$J$57,9))</f>
        <v>*</v>
      </c>
      <c r="Q13" s="159" t="str">
        <f>+IF(C13="*","*",VLOOKUP(C13,LISTES!$A$3:$K$57,8))</f>
        <v>*</v>
      </c>
    </row>
    <row r="14" spans="1:17" ht="25" customHeight="1">
      <c r="A14" s="160" t="s">
        <v>499</v>
      </c>
      <c r="B14" s="151" t="s">
        <v>198</v>
      </c>
      <c r="C14" s="151" t="s">
        <v>198</v>
      </c>
      <c r="D14" s="157" t="str">
        <f>+IF(C14="*","*",VLOOKUP(C14,LISTES!$A$3:$C$57,3))</f>
        <v>*</v>
      </c>
      <c r="E14" s="156" t="str">
        <f>+IF(D14="*","*",VLOOKUP(C14,LISTES!$A$3:$E$57,5))</f>
        <v>*</v>
      </c>
      <c r="F14" s="212" t="str">
        <f t="shared" si="0"/>
        <v>*</v>
      </c>
      <c r="G14" s="208" t="s">
        <v>198</v>
      </c>
      <c r="H14" s="154" t="s">
        <v>198</v>
      </c>
      <c r="I14" s="161" t="s">
        <v>198</v>
      </c>
      <c r="J14" s="164" t="s">
        <v>198</v>
      </c>
      <c r="K14" s="162" t="s">
        <v>198</v>
      </c>
      <c r="L14" s="154" t="s">
        <v>198</v>
      </c>
      <c r="M14" s="154" t="s">
        <v>198</v>
      </c>
      <c r="N14" s="154" t="str">
        <f t="shared" si="1"/>
        <v>*</v>
      </c>
      <c r="O14" s="154" t="str">
        <f>+IF(C14="*","*",VLOOKUP(C14,LISTES!$A$3:$I$57,7))</f>
        <v>*</v>
      </c>
      <c r="P14" s="154" t="str">
        <f>+IF(C14="*","*",VLOOKUP(C14,LISTES!$A$3:$J$57,9))</f>
        <v>*</v>
      </c>
      <c r="Q14" s="159" t="str">
        <f>+IF(C14="*","*",VLOOKUP(C14,LISTES!$A$3:$K$57,8))</f>
        <v>*</v>
      </c>
    </row>
    <row r="15" spans="1:17" ht="25" customHeight="1">
      <c r="A15" s="160" t="s">
        <v>499</v>
      </c>
      <c r="B15" s="151" t="s">
        <v>198</v>
      </c>
      <c r="C15" s="151" t="s">
        <v>198</v>
      </c>
      <c r="D15" s="157" t="str">
        <f>+IF(C15="*","*",VLOOKUP(C15,LISTES!$A$3:$C$57,3))</f>
        <v>*</v>
      </c>
      <c r="E15" s="156" t="str">
        <f>+IF(D15="*","*",VLOOKUP(C15,LISTES!$A$3:$E$57,5))</f>
        <v>*</v>
      </c>
      <c r="F15" s="212" t="str">
        <f t="shared" si="0"/>
        <v>*</v>
      </c>
      <c r="G15" s="208" t="s">
        <v>198</v>
      </c>
      <c r="H15" s="154" t="s">
        <v>198</v>
      </c>
      <c r="I15" s="161" t="s">
        <v>198</v>
      </c>
      <c r="J15" s="164" t="s">
        <v>198</v>
      </c>
      <c r="K15" s="162" t="s">
        <v>198</v>
      </c>
      <c r="L15" s="154" t="s">
        <v>198</v>
      </c>
      <c r="M15" s="154" t="s">
        <v>198</v>
      </c>
      <c r="N15" s="154" t="str">
        <f t="shared" si="1"/>
        <v>*</v>
      </c>
      <c r="O15" s="154" t="str">
        <f>+IF(C15="*","*",VLOOKUP(C15,LISTES!$A$3:$I$57,7))</f>
        <v>*</v>
      </c>
      <c r="P15" s="154" t="str">
        <f>+IF(C15="*","*",VLOOKUP(C15,LISTES!$A$3:$J$57,9))</f>
        <v>*</v>
      </c>
      <c r="Q15" s="159" t="str">
        <f>+IF(C15="*","*",VLOOKUP(C15,LISTES!$A$3:$K$57,8))</f>
        <v>*</v>
      </c>
    </row>
    <row r="16" spans="1:17" ht="25" customHeight="1">
      <c r="A16" s="160" t="s">
        <v>342</v>
      </c>
      <c r="B16" s="151" t="s">
        <v>198</v>
      </c>
      <c r="C16" s="151" t="s">
        <v>198</v>
      </c>
      <c r="D16" s="157" t="str">
        <f>+IF(C16="*","*",VLOOKUP(C16,LISTES!$A$3:$C$57,3))</f>
        <v>*</v>
      </c>
      <c r="E16" s="156" t="str">
        <f>+IF(D16="*","*",VLOOKUP(C16,LISTES!$A$3:$E$57,5))</f>
        <v>*</v>
      </c>
      <c r="F16" s="212" t="str">
        <f t="shared" si="0"/>
        <v>*</v>
      </c>
      <c r="G16" s="208" t="s">
        <v>198</v>
      </c>
      <c r="H16" s="154" t="s">
        <v>198</v>
      </c>
      <c r="I16" s="161" t="s">
        <v>198</v>
      </c>
      <c r="J16" s="164" t="s">
        <v>198</v>
      </c>
      <c r="K16" s="162" t="s">
        <v>198</v>
      </c>
      <c r="L16" s="154" t="s">
        <v>198</v>
      </c>
      <c r="M16" s="154" t="s">
        <v>198</v>
      </c>
      <c r="N16" s="154" t="str">
        <f t="shared" si="1"/>
        <v>*</v>
      </c>
      <c r="O16" s="154" t="str">
        <f>+IF(C16="*","*",VLOOKUP(C16,LISTES!$A$3:$I$57,7))</f>
        <v>*</v>
      </c>
      <c r="P16" s="154" t="str">
        <f>+IF(C16="*","*",VLOOKUP(C16,LISTES!$A$3:$J$57,9))</f>
        <v>*</v>
      </c>
      <c r="Q16" s="159" t="str">
        <f>+IF(C16="*","*",VLOOKUP(C16,LISTES!$A$3:$K$57,8))</f>
        <v>*</v>
      </c>
    </row>
    <row r="17" spans="1:17" ht="25" customHeight="1">
      <c r="A17" s="160" t="s">
        <v>342</v>
      </c>
      <c r="B17" s="151" t="s">
        <v>198</v>
      </c>
      <c r="C17" s="151" t="s">
        <v>198</v>
      </c>
      <c r="D17" s="157" t="str">
        <f>+IF(C17="*","*",VLOOKUP(C17,LISTES!$A$3:$C$57,3))</f>
        <v>*</v>
      </c>
      <c r="E17" s="156" t="str">
        <f>+IF(D17="*","*",VLOOKUP(C17,LISTES!$A$3:$E$57,5))</f>
        <v>*</v>
      </c>
      <c r="F17" s="212" t="str">
        <f t="shared" si="0"/>
        <v>*</v>
      </c>
      <c r="G17" s="208" t="s">
        <v>198</v>
      </c>
      <c r="H17" s="154" t="s">
        <v>198</v>
      </c>
      <c r="I17" s="161" t="s">
        <v>198</v>
      </c>
      <c r="J17" s="164" t="s">
        <v>198</v>
      </c>
      <c r="K17" s="162" t="s">
        <v>198</v>
      </c>
      <c r="L17" s="154" t="s">
        <v>198</v>
      </c>
      <c r="M17" s="154" t="s">
        <v>198</v>
      </c>
      <c r="N17" s="154" t="str">
        <f t="shared" si="1"/>
        <v>*</v>
      </c>
      <c r="O17" s="154" t="str">
        <f>+IF(C17="*","*",VLOOKUP(C17,LISTES!$A$3:$I$57,7))</f>
        <v>*</v>
      </c>
      <c r="P17" s="154" t="str">
        <f>+IF(C17="*","*",VLOOKUP(C17,LISTES!$A$3:$J$57,9))</f>
        <v>*</v>
      </c>
      <c r="Q17" s="159" t="str">
        <f>+IF(C17="*","*",VLOOKUP(C17,LISTES!$A$3:$K$57,8))</f>
        <v>*</v>
      </c>
    </row>
    <row r="18" spans="1:17" ht="25" customHeight="1">
      <c r="A18" s="160" t="s">
        <v>342</v>
      </c>
      <c r="B18" s="151" t="s">
        <v>198</v>
      </c>
      <c r="C18" s="151" t="s">
        <v>198</v>
      </c>
      <c r="D18" s="157" t="str">
        <f>+IF(C18="*","*",VLOOKUP(C18,LISTES!$A$3:$C$57,3))</f>
        <v>*</v>
      </c>
      <c r="E18" s="156" t="str">
        <f>+IF(D18="*","*",VLOOKUP(C18,LISTES!$A$3:$E$57,5))</f>
        <v>*</v>
      </c>
      <c r="F18" s="212" t="str">
        <f t="shared" si="0"/>
        <v>*</v>
      </c>
      <c r="G18" s="208" t="s">
        <v>198</v>
      </c>
      <c r="H18" s="154" t="s">
        <v>198</v>
      </c>
      <c r="I18" s="161" t="s">
        <v>198</v>
      </c>
      <c r="J18" s="164" t="s">
        <v>198</v>
      </c>
      <c r="K18" s="162" t="s">
        <v>198</v>
      </c>
      <c r="L18" s="154" t="s">
        <v>198</v>
      </c>
      <c r="M18" s="154" t="s">
        <v>198</v>
      </c>
      <c r="N18" s="154" t="str">
        <f t="shared" si="1"/>
        <v>*</v>
      </c>
      <c r="O18" s="154" t="str">
        <f>+IF(C18="*","*",VLOOKUP(C18,LISTES!$A$3:$I$57,7))</f>
        <v>*</v>
      </c>
      <c r="P18" s="154" t="str">
        <f>+IF(C18="*","*",VLOOKUP(C18,LISTES!$A$3:$J$57,9))</f>
        <v>*</v>
      </c>
      <c r="Q18" s="159" t="str">
        <f>+IF(C18="*","*",VLOOKUP(C18,LISTES!$A$3:$K$57,8))</f>
        <v>*</v>
      </c>
    </row>
    <row r="19" spans="1:17" ht="25" customHeight="1">
      <c r="A19" s="160" t="s">
        <v>342</v>
      </c>
      <c r="B19" s="151" t="s">
        <v>198</v>
      </c>
      <c r="C19" s="151" t="s">
        <v>198</v>
      </c>
      <c r="D19" s="157" t="str">
        <f>+IF(C19="*","*",VLOOKUP(C19,LISTES!$A$3:$C$57,3))</f>
        <v>*</v>
      </c>
      <c r="E19" s="156" t="str">
        <f>+IF(D19="*","*",VLOOKUP(C19,LISTES!$A$3:$E$57,5))</f>
        <v>*</v>
      </c>
      <c r="F19" s="212" t="str">
        <f t="shared" si="0"/>
        <v>*</v>
      </c>
      <c r="G19" s="208" t="s">
        <v>198</v>
      </c>
      <c r="H19" s="154" t="s">
        <v>198</v>
      </c>
      <c r="I19" s="161" t="s">
        <v>198</v>
      </c>
      <c r="J19" s="164" t="s">
        <v>198</v>
      </c>
      <c r="K19" s="162" t="s">
        <v>198</v>
      </c>
      <c r="L19" s="154" t="s">
        <v>198</v>
      </c>
      <c r="M19" s="154" t="s">
        <v>198</v>
      </c>
      <c r="N19" s="154" t="str">
        <f t="shared" si="1"/>
        <v>*</v>
      </c>
      <c r="O19" s="154" t="str">
        <f>+IF(C19="*","*",VLOOKUP(C19,LISTES!$A$3:$I$57,7))</f>
        <v>*</v>
      </c>
      <c r="P19" s="154" t="str">
        <f>+IF(C19="*","*",VLOOKUP(C19,LISTES!$A$3:$J$57,9))</f>
        <v>*</v>
      </c>
      <c r="Q19" s="159" t="str">
        <f>+IF(C19="*","*",VLOOKUP(C19,LISTES!$A$3:$K$57,8))</f>
        <v>*</v>
      </c>
    </row>
    <row r="20" spans="1:17" ht="25" customHeight="1">
      <c r="A20" s="160" t="s">
        <v>342</v>
      </c>
      <c r="B20" s="151" t="s">
        <v>198</v>
      </c>
      <c r="C20" s="151" t="s">
        <v>198</v>
      </c>
      <c r="D20" s="157" t="str">
        <f>+IF(C20="*","*",VLOOKUP(C20,LISTES!$A$3:$C$57,3))</f>
        <v>*</v>
      </c>
      <c r="E20" s="156" t="str">
        <f>+IF(D20="*","*",VLOOKUP(C20,LISTES!$A$3:$E$57,5))</f>
        <v>*</v>
      </c>
      <c r="F20" s="212" t="str">
        <f t="shared" si="0"/>
        <v>*</v>
      </c>
      <c r="G20" s="208" t="s">
        <v>198</v>
      </c>
      <c r="H20" s="154" t="s">
        <v>198</v>
      </c>
      <c r="I20" s="161" t="s">
        <v>198</v>
      </c>
      <c r="J20" s="164" t="s">
        <v>198</v>
      </c>
      <c r="K20" s="162" t="s">
        <v>198</v>
      </c>
      <c r="L20" s="154" t="s">
        <v>198</v>
      </c>
      <c r="M20" s="154" t="s">
        <v>198</v>
      </c>
      <c r="N20" s="154" t="str">
        <f t="shared" si="1"/>
        <v>*</v>
      </c>
      <c r="O20" s="154" t="str">
        <f>+IF(C20="*","*",VLOOKUP(C20,LISTES!$A$3:$I$57,7))</f>
        <v>*</v>
      </c>
      <c r="P20" s="154" t="str">
        <f>+IF(C20="*","*",VLOOKUP(C20,LISTES!$A$3:$J$57,9))</f>
        <v>*</v>
      </c>
      <c r="Q20" s="159" t="str">
        <f>+IF(C20="*","*",VLOOKUP(C20,LISTES!$A$3:$K$57,8))</f>
        <v>*</v>
      </c>
    </row>
    <row r="21" spans="1:17" ht="25" customHeight="1">
      <c r="A21" s="160" t="s">
        <v>342</v>
      </c>
      <c r="B21" s="151" t="s">
        <v>198</v>
      </c>
      <c r="C21" s="151" t="s">
        <v>198</v>
      </c>
      <c r="D21" s="157" t="str">
        <f>+IF(C21="*","*",VLOOKUP(C21,LISTES!$A$3:$C$57,3))</f>
        <v>*</v>
      </c>
      <c r="E21" s="156" t="str">
        <f>+IF(D21="*","*",VLOOKUP(C21,LISTES!$A$3:$E$57,5))</f>
        <v>*</v>
      </c>
      <c r="F21" s="212" t="str">
        <f t="shared" si="0"/>
        <v>*</v>
      </c>
      <c r="G21" s="208" t="s">
        <v>198</v>
      </c>
      <c r="H21" s="154" t="s">
        <v>198</v>
      </c>
      <c r="I21" s="161" t="s">
        <v>198</v>
      </c>
      <c r="J21" s="164" t="s">
        <v>198</v>
      </c>
      <c r="K21" s="162" t="s">
        <v>198</v>
      </c>
      <c r="L21" s="154" t="s">
        <v>198</v>
      </c>
      <c r="M21" s="154" t="s">
        <v>198</v>
      </c>
      <c r="N21" s="154" t="str">
        <f t="shared" si="1"/>
        <v>*</v>
      </c>
      <c r="O21" s="154" t="str">
        <f>+IF(C21="*","*",VLOOKUP(C21,LISTES!$A$3:$I$57,7))</f>
        <v>*</v>
      </c>
      <c r="P21" s="154" t="str">
        <f>+IF(C21="*","*",VLOOKUP(C21,LISTES!$A$3:$J$57,9))</f>
        <v>*</v>
      </c>
      <c r="Q21" s="159" t="str">
        <f>+IF(C21="*","*",VLOOKUP(C21,LISTES!$A$3:$K$57,8))</f>
        <v>*</v>
      </c>
    </row>
    <row r="22" spans="1:17" ht="25" customHeight="1">
      <c r="A22" s="160" t="s">
        <v>342</v>
      </c>
      <c r="B22" s="151" t="s">
        <v>198</v>
      </c>
      <c r="C22" s="151" t="s">
        <v>198</v>
      </c>
      <c r="D22" s="157" t="str">
        <f>+IF(C22="*","*",VLOOKUP(C22,LISTES!$A$3:$C$57,3))</f>
        <v>*</v>
      </c>
      <c r="E22" s="156" t="str">
        <f>+IF(D22="*","*",VLOOKUP(C22,LISTES!$A$3:$E$57,5))</f>
        <v>*</v>
      </c>
      <c r="F22" s="212" t="str">
        <f t="shared" si="0"/>
        <v>*</v>
      </c>
      <c r="G22" s="208" t="s">
        <v>198</v>
      </c>
      <c r="H22" s="154" t="s">
        <v>198</v>
      </c>
      <c r="I22" s="161" t="s">
        <v>198</v>
      </c>
      <c r="J22" s="164" t="s">
        <v>198</v>
      </c>
      <c r="K22" s="162" t="s">
        <v>198</v>
      </c>
      <c r="L22" s="154" t="s">
        <v>198</v>
      </c>
      <c r="M22" s="154" t="s">
        <v>198</v>
      </c>
      <c r="N22" s="154" t="str">
        <f t="shared" si="1"/>
        <v>*</v>
      </c>
      <c r="O22" s="154" t="str">
        <f>+IF(C22="*","*",VLOOKUP(C22,LISTES!$A$3:$I$57,7))</f>
        <v>*</v>
      </c>
      <c r="P22" s="154" t="str">
        <f>+IF(C22="*","*",VLOOKUP(C22,LISTES!$A$3:$J$57,9))</f>
        <v>*</v>
      </c>
      <c r="Q22" s="159" t="str">
        <f>+IF(C22="*","*",VLOOKUP(C22,LISTES!$A$3:$K$57,8))</f>
        <v>*</v>
      </c>
    </row>
    <row r="23" spans="1:17" ht="25" customHeight="1">
      <c r="A23" s="160" t="s">
        <v>342</v>
      </c>
      <c r="B23" s="151" t="s">
        <v>198</v>
      </c>
      <c r="C23" s="151" t="s">
        <v>198</v>
      </c>
      <c r="D23" s="157" t="str">
        <f>+IF(C23="*","*",VLOOKUP(C23,LISTES!$A$3:$C$57,3))</f>
        <v>*</v>
      </c>
      <c r="E23" s="156" t="str">
        <f>+IF(D23="*","*",VLOOKUP(C23,LISTES!$A$3:$E$57,5))</f>
        <v>*</v>
      </c>
      <c r="F23" s="212" t="str">
        <f t="shared" si="0"/>
        <v>*</v>
      </c>
      <c r="G23" s="208" t="s">
        <v>198</v>
      </c>
      <c r="H23" s="154" t="s">
        <v>198</v>
      </c>
      <c r="I23" s="161" t="s">
        <v>198</v>
      </c>
      <c r="J23" s="164" t="s">
        <v>198</v>
      </c>
      <c r="K23" s="162" t="s">
        <v>198</v>
      </c>
      <c r="L23" s="154" t="s">
        <v>198</v>
      </c>
      <c r="M23" s="154" t="s">
        <v>198</v>
      </c>
      <c r="N23" s="154" t="str">
        <f t="shared" si="1"/>
        <v>*</v>
      </c>
      <c r="O23" s="154" t="str">
        <f>+IF(C23="*","*",VLOOKUP(C23,LISTES!$A$3:$I$57,7))</f>
        <v>*</v>
      </c>
      <c r="P23" s="154" t="str">
        <f>+IF(C23="*","*",VLOOKUP(C23,LISTES!$A$3:$J$57,9))</f>
        <v>*</v>
      </c>
      <c r="Q23" s="159" t="str">
        <f>+IF(C23="*","*",VLOOKUP(C23,LISTES!$A$3:$K$57,8))</f>
        <v>*</v>
      </c>
    </row>
    <row r="24" spans="1:17" ht="25" customHeight="1">
      <c r="A24" s="160" t="s">
        <v>342</v>
      </c>
      <c r="B24" s="151" t="s">
        <v>198</v>
      </c>
      <c r="C24" s="151" t="s">
        <v>198</v>
      </c>
      <c r="D24" s="157" t="str">
        <f>+IF(C24="*","*",VLOOKUP(C24,LISTES!$A$3:$C$57,3))</f>
        <v>*</v>
      </c>
      <c r="E24" s="156" t="str">
        <f>+IF(D24="*","*",VLOOKUP(C24,LISTES!$A$3:$E$57,5))</f>
        <v>*</v>
      </c>
      <c r="F24" s="212" t="str">
        <f t="shared" si="0"/>
        <v>*</v>
      </c>
      <c r="G24" s="208" t="s">
        <v>198</v>
      </c>
      <c r="H24" s="154" t="s">
        <v>198</v>
      </c>
      <c r="I24" s="161" t="s">
        <v>198</v>
      </c>
      <c r="J24" s="164" t="s">
        <v>198</v>
      </c>
      <c r="K24" s="162" t="s">
        <v>198</v>
      </c>
      <c r="L24" s="154" t="s">
        <v>198</v>
      </c>
      <c r="M24" s="154" t="s">
        <v>198</v>
      </c>
      <c r="N24" s="154" t="str">
        <f t="shared" si="1"/>
        <v>*</v>
      </c>
      <c r="O24" s="154" t="str">
        <f>+IF(C24="*","*",VLOOKUP(C24,LISTES!$A$3:$I$57,7))</f>
        <v>*</v>
      </c>
      <c r="P24" s="154" t="str">
        <f>+IF(C24="*","*",VLOOKUP(C24,LISTES!$A$3:$J$57,9))</f>
        <v>*</v>
      </c>
      <c r="Q24" s="159" t="str">
        <f>+IF(C24="*","*",VLOOKUP(C24,LISTES!$A$3:$K$57,8))</f>
        <v>*</v>
      </c>
    </row>
    <row r="25" spans="1:17" ht="25" customHeight="1">
      <c r="A25" s="160" t="s">
        <v>342</v>
      </c>
      <c r="B25" s="151" t="s">
        <v>198</v>
      </c>
      <c r="C25" s="151" t="s">
        <v>198</v>
      </c>
      <c r="D25" s="157" t="str">
        <f>+IF(C25="*","*",VLOOKUP(C25,LISTES!$A$3:$C$57,3))</f>
        <v>*</v>
      </c>
      <c r="E25" s="156" t="str">
        <f>+IF(D25="*","*",VLOOKUP(C25,LISTES!$A$3:$E$57,5))</f>
        <v>*</v>
      </c>
      <c r="F25" s="212" t="str">
        <f t="shared" si="0"/>
        <v>*</v>
      </c>
      <c r="G25" s="208" t="s">
        <v>198</v>
      </c>
      <c r="H25" s="154" t="s">
        <v>198</v>
      </c>
      <c r="I25" s="161" t="s">
        <v>198</v>
      </c>
      <c r="J25" s="164" t="s">
        <v>198</v>
      </c>
      <c r="K25" s="162" t="s">
        <v>198</v>
      </c>
      <c r="L25" s="154" t="s">
        <v>198</v>
      </c>
      <c r="M25" s="154" t="s">
        <v>198</v>
      </c>
      <c r="N25" s="154" t="str">
        <f t="shared" si="1"/>
        <v>*</v>
      </c>
      <c r="O25" s="154" t="str">
        <f>+IF(C25="*","*",VLOOKUP(C25,LISTES!$A$3:$I$57,7))</f>
        <v>*</v>
      </c>
      <c r="P25" s="154" t="str">
        <f>+IF(C25="*","*",VLOOKUP(C25,LISTES!$A$3:$J$57,9))</f>
        <v>*</v>
      </c>
      <c r="Q25" s="159" t="str">
        <f>+IF(C25="*","*",VLOOKUP(C25,LISTES!$A$3:$K$57,8))</f>
        <v>*</v>
      </c>
    </row>
    <row r="26" spans="1:17" ht="25" customHeight="1">
      <c r="A26" s="160" t="s">
        <v>342</v>
      </c>
      <c r="B26" s="151" t="s">
        <v>198</v>
      </c>
      <c r="C26" s="151" t="s">
        <v>198</v>
      </c>
      <c r="D26" s="157" t="str">
        <f>+IF(C26="*","*",VLOOKUP(C26,LISTES!$A$3:$C$57,3))</f>
        <v>*</v>
      </c>
      <c r="E26" s="156" t="str">
        <f>+IF(D26="*","*",VLOOKUP(C26,LISTES!$A$3:$E$57,5))</f>
        <v>*</v>
      </c>
      <c r="F26" s="212" t="str">
        <f t="shared" si="0"/>
        <v>*</v>
      </c>
      <c r="G26" s="208" t="s">
        <v>198</v>
      </c>
      <c r="H26" s="154" t="s">
        <v>198</v>
      </c>
      <c r="I26" s="161" t="s">
        <v>198</v>
      </c>
      <c r="J26" s="164" t="s">
        <v>198</v>
      </c>
      <c r="K26" s="162" t="s">
        <v>198</v>
      </c>
      <c r="L26" s="154" t="s">
        <v>198</v>
      </c>
      <c r="M26" s="154" t="s">
        <v>198</v>
      </c>
      <c r="N26" s="154" t="str">
        <f t="shared" si="1"/>
        <v>*</v>
      </c>
      <c r="O26" s="154" t="str">
        <f>+IF(C26="*","*",VLOOKUP(C26,LISTES!$A$3:$I$57,7))</f>
        <v>*</v>
      </c>
      <c r="P26" s="154" t="str">
        <f>+IF(C26="*","*",VLOOKUP(C26,LISTES!$A$3:$J$57,9))</f>
        <v>*</v>
      </c>
      <c r="Q26" s="159" t="str">
        <f>+IF(C26="*","*",VLOOKUP(C26,LISTES!$A$3:$K$57,8))</f>
        <v>*</v>
      </c>
    </row>
    <row r="27" spans="1:17" ht="25" customHeight="1">
      <c r="A27" s="160" t="s">
        <v>342</v>
      </c>
      <c r="B27" s="151" t="s">
        <v>198</v>
      </c>
      <c r="C27" s="151" t="s">
        <v>198</v>
      </c>
      <c r="D27" s="157" t="str">
        <f>+IF(C27="*","*",VLOOKUP(C27,LISTES!$A$3:$C$57,3))</f>
        <v>*</v>
      </c>
      <c r="E27" s="156" t="str">
        <f>+IF(D27="*","*",VLOOKUP(C27,LISTES!$A$3:$E$57,5))</f>
        <v>*</v>
      </c>
      <c r="F27" s="212" t="str">
        <f t="shared" si="0"/>
        <v>*</v>
      </c>
      <c r="G27" s="208" t="s">
        <v>198</v>
      </c>
      <c r="H27" s="154" t="s">
        <v>198</v>
      </c>
      <c r="I27" s="161" t="s">
        <v>198</v>
      </c>
      <c r="J27" s="164" t="s">
        <v>198</v>
      </c>
      <c r="K27" s="162" t="s">
        <v>198</v>
      </c>
      <c r="L27" s="154" t="s">
        <v>198</v>
      </c>
      <c r="M27" s="154" t="s">
        <v>198</v>
      </c>
      <c r="N27" s="154" t="str">
        <f t="shared" si="1"/>
        <v>*</v>
      </c>
      <c r="O27" s="154" t="str">
        <f>+IF(C27="*","*",VLOOKUP(C27,LISTES!$A$3:$I$57,7))</f>
        <v>*</v>
      </c>
      <c r="P27" s="154" t="str">
        <f>+IF(C27="*","*",VLOOKUP(C27,LISTES!$A$3:$J$57,9))</f>
        <v>*</v>
      </c>
      <c r="Q27" s="159" t="str">
        <f>+IF(C27="*","*",VLOOKUP(C27,LISTES!$A$3:$K$57,8))</f>
        <v>*</v>
      </c>
    </row>
    <row r="28" spans="1:17" ht="25" customHeight="1">
      <c r="A28" s="160" t="s">
        <v>342</v>
      </c>
      <c r="B28" s="151" t="s">
        <v>198</v>
      </c>
      <c r="C28" s="151" t="s">
        <v>198</v>
      </c>
      <c r="D28" s="157" t="str">
        <f>+IF(C28="*","*",VLOOKUP(C28,LISTES!$A$3:$C$57,3))</f>
        <v>*</v>
      </c>
      <c r="E28" s="156" t="str">
        <f>+IF(D28="*","*",VLOOKUP(C28,LISTES!$A$3:$E$57,5))</f>
        <v>*</v>
      </c>
      <c r="F28" s="212" t="str">
        <f t="shared" si="0"/>
        <v>*</v>
      </c>
      <c r="G28" s="208" t="s">
        <v>198</v>
      </c>
      <c r="H28" s="154" t="s">
        <v>198</v>
      </c>
      <c r="I28" s="161" t="s">
        <v>198</v>
      </c>
      <c r="J28" s="164" t="s">
        <v>198</v>
      </c>
      <c r="K28" s="162" t="s">
        <v>198</v>
      </c>
      <c r="L28" s="154" t="s">
        <v>198</v>
      </c>
      <c r="M28" s="154" t="s">
        <v>198</v>
      </c>
      <c r="N28" s="154" t="str">
        <f t="shared" si="1"/>
        <v>*</v>
      </c>
      <c r="O28" s="154" t="str">
        <f>+IF(C28="*","*",VLOOKUP(C28,LISTES!$A$3:$I$57,7))</f>
        <v>*</v>
      </c>
      <c r="P28" s="154" t="str">
        <f>+IF(C28="*","*",VLOOKUP(C28,LISTES!$A$3:$J$57,9))</f>
        <v>*</v>
      </c>
      <c r="Q28" s="159" t="str">
        <f>+IF(C28="*","*",VLOOKUP(C28,LISTES!$A$3:$K$57,8))</f>
        <v>*</v>
      </c>
    </row>
    <row r="29" spans="1:17" ht="25" customHeight="1">
      <c r="A29" s="160" t="s">
        <v>342</v>
      </c>
      <c r="B29" s="151" t="s">
        <v>198</v>
      </c>
      <c r="C29" s="151" t="s">
        <v>198</v>
      </c>
      <c r="D29" s="157" t="str">
        <f>+IF(C29="*","*",VLOOKUP(C29,LISTES!$A$3:$C$57,3))</f>
        <v>*</v>
      </c>
      <c r="E29" s="156" t="str">
        <f>+IF(D29="*","*",VLOOKUP(C29,LISTES!$A$3:$E$57,5))</f>
        <v>*</v>
      </c>
      <c r="F29" s="212" t="str">
        <f t="shared" si="0"/>
        <v>*</v>
      </c>
      <c r="G29" s="208" t="s">
        <v>198</v>
      </c>
      <c r="H29" s="154" t="s">
        <v>198</v>
      </c>
      <c r="I29" s="161" t="s">
        <v>198</v>
      </c>
      <c r="J29" s="164" t="s">
        <v>198</v>
      </c>
      <c r="K29" s="162" t="s">
        <v>198</v>
      </c>
      <c r="L29" s="154" t="s">
        <v>198</v>
      </c>
      <c r="M29" s="154" t="s">
        <v>198</v>
      </c>
      <c r="N29" s="154" t="str">
        <f t="shared" si="1"/>
        <v>*</v>
      </c>
      <c r="O29" s="154" t="str">
        <f>+IF(C29="*","*",VLOOKUP(C29,LISTES!$A$3:$I$57,7))</f>
        <v>*</v>
      </c>
      <c r="P29" s="154" t="str">
        <f>+IF(C29="*","*",VLOOKUP(C29,LISTES!$A$3:$J$57,9))</f>
        <v>*</v>
      </c>
      <c r="Q29" s="159" t="str">
        <f>+IF(C29="*","*",VLOOKUP(C29,LISTES!$A$3:$K$57,8))</f>
        <v>*</v>
      </c>
    </row>
    <row r="30" spans="1:17" ht="25" customHeight="1">
      <c r="A30" s="160" t="s">
        <v>342</v>
      </c>
      <c r="B30" s="151" t="s">
        <v>198</v>
      </c>
      <c r="C30" s="151" t="s">
        <v>198</v>
      </c>
      <c r="D30" s="157" t="str">
        <f>+IF(C30="*","*",VLOOKUP(C30,LISTES!$A$3:$C$57,3))</f>
        <v>*</v>
      </c>
      <c r="E30" s="156" t="str">
        <f>+IF(D30="*","*",VLOOKUP(C30,LISTES!$A$3:$E$57,5))</f>
        <v>*</v>
      </c>
      <c r="F30" s="212" t="str">
        <f t="shared" si="0"/>
        <v>*</v>
      </c>
      <c r="G30" s="208" t="s">
        <v>198</v>
      </c>
      <c r="H30" s="154" t="s">
        <v>198</v>
      </c>
      <c r="I30" s="161" t="s">
        <v>198</v>
      </c>
      <c r="J30" s="164" t="s">
        <v>198</v>
      </c>
      <c r="K30" s="162" t="s">
        <v>198</v>
      </c>
      <c r="L30" s="154" t="s">
        <v>198</v>
      </c>
      <c r="M30" s="154" t="s">
        <v>198</v>
      </c>
      <c r="N30" s="154" t="str">
        <f t="shared" si="1"/>
        <v>*</v>
      </c>
      <c r="O30" s="154" t="str">
        <f>+IF(C30="*","*",VLOOKUP(C30,LISTES!$A$3:$I$57,7))</f>
        <v>*</v>
      </c>
      <c r="P30" s="154" t="str">
        <f>+IF(C30="*","*",VLOOKUP(C30,LISTES!$A$3:$J$57,9))</f>
        <v>*</v>
      </c>
      <c r="Q30" s="159" t="str">
        <f>+IF(C30="*","*",VLOOKUP(C30,LISTES!$A$3:$K$57,8))</f>
        <v>*</v>
      </c>
    </row>
    <row r="31" spans="1:17" ht="25" customHeight="1">
      <c r="A31" s="160" t="s">
        <v>342</v>
      </c>
      <c r="B31" s="151" t="s">
        <v>198</v>
      </c>
      <c r="C31" s="151" t="s">
        <v>198</v>
      </c>
      <c r="D31" s="157" t="str">
        <f>+IF(C31="*","*",VLOOKUP(C31,LISTES!$A$3:$C$57,3))</f>
        <v>*</v>
      </c>
      <c r="E31" s="156" t="str">
        <f>+IF(D31="*","*",VLOOKUP(C31,LISTES!$A$3:$E$57,5))</f>
        <v>*</v>
      </c>
      <c r="F31" s="212" t="str">
        <f t="shared" si="0"/>
        <v>*</v>
      </c>
      <c r="G31" s="208" t="s">
        <v>198</v>
      </c>
      <c r="H31" s="154" t="s">
        <v>198</v>
      </c>
      <c r="I31" s="161" t="s">
        <v>198</v>
      </c>
      <c r="J31" s="164" t="s">
        <v>198</v>
      </c>
      <c r="K31" s="162" t="s">
        <v>198</v>
      </c>
      <c r="L31" s="154" t="s">
        <v>198</v>
      </c>
      <c r="M31" s="154" t="s">
        <v>198</v>
      </c>
      <c r="N31" s="154" t="str">
        <f t="shared" si="1"/>
        <v>*</v>
      </c>
      <c r="O31" s="154" t="str">
        <f>+IF(C31="*","*",VLOOKUP(C31,LISTES!$A$3:$I$57,7))</f>
        <v>*</v>
      </c>
      <c r="P31" s="154" t="str">
        <f>+IF(C31="*","*",VLOOKUP(C31,LISTES!$A$3:$J$57,9))</f>
        <v>*</v>
      </c>
      <c r="Q31" s="159" t="str">
        <f>+IF(C31="*","*",VLOOKUP(C31,LISTES!$A$3:$K$57,8))</f>
        <v>*</v>
      </c>
    </row>
    <row r="32" spans="1:17" ht="25" customHeight="1">
      <c r="A32" s="160" t="s">
        <v>342</v>
      </c>
      <c r="B32" s="151" t="s">
        <v>198</v>
      </c>
      <c r="C32" s="151" t="s">
        <v>198</v>
      </c>
      <c r="D32" s="157" t="str">
        <f>+IF(C32="*","*",VLOOKUP(C32,LISTES!$A$3:$C$57,3))</f>
        <v>*</v>
      </c>
      <c r="E32" s="156" t="str">
        <f>+IF(D32="*","*",VLOOKUP(C32,LISTES!$A$3:$E$57,5))</f>
        <v>*</v>
      </c>
      <c r="F32" s="212" t="str">
        <f t="shared" si="0"/>
        <v>*</v>
      </c>
      <c r="G32" s="208" t="s">
        <v>198</v>
      </c>
      <c r="H32" s="154" t="s">
        <v>198</v>
      </c>
      <c r="I32" s="161" t="s">
        <v>198</v>
      </c>
      <c r="J32" s="164" t="s">
        <v>198</v>
      </c>
      <c r="K32" s="162" t="s">
        <v>198</v>
      </c>
      <c r="L32" s="154" t="s">
        <v>198</v>
      </c>
      <c r="M32" s="154" t="s">
        <v>198</v>
      </c>
      <c r="N32" s="154" t="str">
        <f t="shared" si="1"/>
        <v>*</v>
      </c>
      <c r="O32" s="154" t="str">
        <f>+IF(C32="*","*",VLOOKUP(C32,LISTES!$A$3:$I$57,7))</f>
        <v>*</v>
      </c>
      <c r="P32" s="154" t="str">
        <f>+IF(C32="*","*",VLOOKUP(C32,LISTES!$A$3:$J$57,9))</f>
        <v>*</v>
      </c>
      <c r="Q32" s="159" t="str">
        <f>+IF(C32="*","*",VLOOKUP(C32,LISTES!$A$3:$K$57,8))</f>
        <v>*</v>
      </c>
    </row>
    <row r="33" spans="1:17" ht="25" customHeight="1">
      <c r="A33" s="160" t="s">
        <v>342</v>
      </c>
      <c r="B33" s="151" t="s">
        <v>198</v>
      </c>
      <c r="C33" s="151" t="s">
        <v>198</v>
      </c>
      <c r="D33" s="157" t="str">
        <f>+IF(C33="*","*",VLOOKUP(C33,LISTES!$A$3:$C$57,3))</f>
        <v>*</v>
      </c>
      <c r="E33" s="156" t="str">
        <f>+IF(D33="*","*",VLOOKUP(C33,LISTES!$A$3:$E$57,5))</f>
        <v>*</v>
      </c>
      <c r="F33" s="212" t="str">
        <f t="shared" si="0"/>
        <v>*</v>
      </c>
      <c r="G33" s="208" t="s">
        <v>198</v>
      </c>
      <c r="H33" s="154" t="s">
        <v>198</v>
      </c>
      <c r="I33" s="161" t="s">
        <v>198</v>
      </c>
      <c r="J33" s="164" t="s">
        <v>198</v>
      </c>
      <c r="K33" s="162" t="s">
        <v>198</v>
      </c>
      <c r="L33" s="154" t="s">
        <v>198</v>
      </c>
      <c r="M33" s="154" t="s">
        <v>198</v>
      </c>
      <c r="N33" s="154" t="str">
        <f t="shared" si="1"/>
        <v>*</v>
      </c>
      <c r="O33" s="154" t="str">
        <f>+IF(C33="*","*",VLOOKUP(C33,LISTES!$A$3:$I$57,7))</f>
        <v>*</v>
      </c>
      <c r="P33" s="154" t="str">
        <f>+IF(C33="*","*",VLOOKUP(C33,LISTES!$A$3:$J$57,9))</f>
        <v>*</v>
      </c>
      <c r="Q33" s="159" t="str">
        <f>+IF(C33="*","*",VLOOKUP(C33,LISTES!$A$3:$K$57,8))</f>
        <v>*</v>
      </c>
    </row>
    <row r="34" spans="1:17" ht="25" customHeight="1">
      <c r="A34" s="160" t="s">
        <v>342</v>
      </c>
      <c r="B34" s="151" t="s">
        <v>198</v>
      </c>
      <c r="C34" s="151" t="s">
        <v>198</v>
      </c>
      <c r="D34" s="157" t="str">
        <f>+IF(C34="*","*",VLOOKUP(C34,LISTES!$A$3:$C$57,3))</f>
        <v>*</v>
      </c>
      <c r="E34" s="156" t="str">
        <f>+IF(D34="*","*",VLOOKUP(C34,LISTES!$A$3:$E$57,5))</f>
        <v>*</v>
      </c>
      <c r="F34" s="212" t="str">
        <f t="shared" si="0"/>
        <v>*</v>
      </c>
      <c r="G34" s="208" t="s">
        <v>198</v>
      </c>
      <c r="H34" s="154" t="s">
        <v>198</v>
      </c>
      <c r="I34" s="161" t="s">
        <v>198</v>
      </c>
      <c r="J34" s="164" t="s">
        <v>198</v>
      </c>
      <c r="K34" s="162" t="s">
        <v>198</v>
      </c>
      <c r="L34" s="154" t="s">
        <v>198</v>
      </c>
      <c r="M34" s="154" t="s">
        <v>198</v>
      </c>
      <c r="N34" s="154" t="str">
        <f t="shared" si="1"/>
        <v>*</v>
      </c>
      <c r="O34" s="154" t="str">
        <f>+IF(C34="*","*",VLOOKUP(C34,LISTES!$A$3:$I$57,7))</f>
        <v>*</v>
      </c>
      <c r="P34" s="154" t="str">
        <f>+IF(C34="*","*",VLOOKUP(C34,LISTES!$A$3:$J$57,9))</f>
        <v>*</v>
      </c>
      <c r="Q34" s="159" t="str">
        <f>+IF(C34="*","*",VLOOKUP(C34,LISTES!$A$3:$K$57,8))</f>
        <v>*</v>
      </c>
    </row>
    <row r="35" spans="1:17" ht="25" customHeight="1">
      <c r="A35" s="160" t="s">
        <v>342</v>
      </c>
      <c r="B35" s="151" t="s">
        <v>198</v>
      </c>
      <c r="C35" s="151" t="s">
        <v>198</v>
      </c>
      <c r="D35" s="157" t="str">
        <f>+IF(C35="*","*",VLOOKUP(C35,LISTES!$A$3:$C$57,3))</f>
        <v>*</v>
      </c>
      <c r="E35" s="156" t="str">
        <f>+IF(D35="*","*",VLOOKUP(C35,LISTES!$A$3:$E$57,5))</f>
        <v>*</v>
      </c>
      <c r="F35" s="212" t="str">
        <f t="shared" si="0"/>
        <v>*</v>
      </c>
      <c r="G35" s="208" t="s">
        <v>198</v>
      </c>
      <c r="H35" s="154" t="s">
        <v>198</v>
      </c>
      <c r="I35" s="161" t="s">
        <v>198</v>
      </c>
      <c r="J35" s="164" t="s">
        <v>198</v>
      </c>
      <c r="K35" s="162" t="s">
        <v>198</v>
      </c>
      <c r="L35" s="154" t="s">
        <v>198</v>
      </c>
      <c r="M35" s="154" t="s">
        <v>198</v>
      </c>
      <c r="N35" s="154" t="str">
        <f t="shared" si="1"/>
        <v>*</v>
      </c>
      <c r="O35" s="154" t="str">
        <f>+IF(C35="*","*",VLOOKUP(C35,LISTES!$A$3:$I$57,7))</f>
        <v>*</v>
      </c>
      <c r="P35" s="154" t="str">
        <f>+IF(C35="*","*",VLOOKUP(C35,LISTES!$A$3:$J$57,9))</f>
        <v>*</v>
      </c>
      <c r="Q35" s="159" t="str">
        <f>+IF(C35="*","*",VLOOKUP(C35,LISTES!$A$3:$K$57,8))</f>
        <v>*</v>
      </c>
    </row>
    <row r="36" spans="1:17" ht="25" customHeight="1">
      <c r="A36" s="160" t="s">
        <v>342</v>
      </c>
      <c r="B36" s="151" t="s">
        <v>198</v>
      </c>
      <c r="C36" s="151" t="s">
        <v>198</v>
      </c>
      <c r="D36" s="157" t="str">
        <f>+IF(C36="*","*",VLOOKUP(C36,LISTES!$A$3:$C$57,3))</f>
        <v>*</v>
      </c>
      <c r="E36" s="156" t="str">
        <f>+IF(D36="*","*",VLOOKUP(C36,LISTES!$A$3:$E$57,5))</f>
        <v>*</v>
      </c>
      <c r="F36" s="212" t="str">
        <f t="shared" si="0"/>
        <v>*</v>
      </c>
      <c r="G36" s="208" t="s">
        <v>198</v>
      </c>
      <c r="H36" s="154" t="s">
        <v>198</v>
      </c>
      <c r="I36" s="161" t="s">
        <v>198</v>
      </c>
      <c r="J36" s="164" t="s">
        <v>198</v>
      </c>
      <c r="K36" s="162" t="s">
        <v>198</v>
      </c>
      <c r="L36" s="154" t="s">
        <v>198</v>
      </c>
      <c r="M36" s="154" t="s">
        <v>198</v>
      </c>
      <c r="N36" s="154" t="str">
        <f t="shared" si="1"/>
        <v>*</v>
      </c>
      <c r="O36" s="154" t="str">
        <f>+IF(C36="*","*",VLOOKUP(C36,LISTES!$A$3:$I$57,7))</f>
        <v>*</v>
      </c>
      <c r="P36" s="154" t="str">
        <f>+IF(C36="*","*",VLOOKUP(C36,LISTES!$A$3:$J$57,9))</f>
        <v>*</v>
      </c>
      <c r="Q36" s="159" t="str">
        <f>+IF(C36="*","*",VLOOKUP(C36,LISTES!$A$3:$K$57,8))</f>
        <v>*</v>
      </c>
    </row>
    <row r="37" spans="1:17" ht="25" customHeight="1">
      <c r="A37" s="160" t="s">
        <v>342</v>
      </c>
      <c r="B37" s="151" t="s">
        <v>198</v>
      </c>
      <c r="C37" s="151" t="s">
        <v>198</v>
      </c>
      <c r="D37" s="157" t="str">
        <f>+IF(C37="*","*",VLOOKUP(C37,LISTES!$A$3:$C$57,3))</f>
        <v>*</v>
      </c>
      <c r="E37" s="156" t="str">
        <f>+IF(D37="*","*",VLOOKUP(C37,LISTES!$A$3:$E$57,5))</f>
        <v>*</v>
      </c>
      <c r="F37" s="212" t="str">
        <f t="shared" si="0"/>
        <v>*</v>
      </c>
      <c r="G37" s="208" t="s">
        <v>198</v>
      </c>
      <c r="H37" s="154" t="s">
        <v>198</v>
      </c>
      <c r="I37" s="161" t="s">
        <v>198</v>
      </c>
      <c r="J37" s="164" t="s">
        <v>198</v>
      </c>
      <c r="K37" s="162" t="s">
        <v>198</v>
      </c>
      <c r="L37" s="154" t="s">
        <v>198</v>
      </c>
      <c r="M37" s="154" t="s">
        <v>198</v>
      </c>
      <c r="N37" s="154" t="str">
        <f t="shared" si="1"/>
        <v>*</v>
      </c>
      <c r="O37" s="154" t="str">
        <f>+IF(C37="*","*",VLOOKUP(C37,LISTES!$A$3:$I$57,7))</f>
        <v>*</v>
      </c>
      <c r="P37" s="154" t="str">
        <f>+IF(C37="*","*",VLOOKUP(C37,LISTES!$A$3:$J$57,9))</f>
        <v>*</v>
      </c>
      <c r="Q37" s="159" t="str">
        <f>+IF(C37="*","*",VLOOKUP(C37,LISTES!$A$3:$K$57,8))</f>
        <v>*</v>
      </c>
    </row>
    <row r="38" spans="1:17" ht="25" customHeight="1">
      <c r="A38" s="160" t="s">
        <v>342</v>
      </c>
      <c r="B38" s="151" t="s">
        <v>198</v>
      </c>
      <c r="C38" s="151" t="s">
        <v>198</v>
      </c>
      <c r="D38" s="157" t="str">
        <f>+IF(C38="*","*",VLOOKUP(C38,LISTES!$A$3:$C$57,3))</f>
        <v>*</v>
      </c>
      <c r="E38" s="156" t="str">
        <f>+IF(D38="*","*",VLOOKUP(C38,LISTES!$A$3:$E$57,5))</f>
        <v>*</v>
      </c>
      <c r="F38" s="212" t="str">
        <f t="shared" si="0"/>
        <v>*</v>
      </c>
      <c r="G38" s="208" t="s">
        <v>198</v>
      </c>
      <c r="H38" s="154" t="s">
        <v>198</v>
      </c>
      <c r="I38" s="161" t="s">
        <v>198</v>
      </c>
      <c r="J38" s="164" t="s">
        <v>198</v>
      </c>
      <c r="K38" s="162" t="s">
        <v>198</v>
      </c>
      <c r="L38" s="154" t="s">
        <v>198</v>
      </c>
      <c r="M38" s="154" t="s">
        <v>198</v>
      </c>
      <c r="N38" s="154" t="str">
        <f t="shared" si="1"/>
        <v>*</v>
      </c>
      <c r="O38" s="154" t="str">
        <f>+IF(C38="*","*",VLOOKUP(C38,LISTES!$A$3:$I$57,7))</f>
        <v>*</v>
      </c>
      <c r="P38" s="154" t="str">
        <f>+IF(C38="*","*",VLOOKUP(C38,LISTES!$A$3:$J$57,9))</f>
        <v>*</v>
      </c>
      <c r="Q38" s="159" t="str">
        <f>+IF(C38="*","*",VLOOKUP(C38,LISTES!$A$3:$K$57,8))</f>
        <v>*</v>
      </c>
    </row>
    <row r="39" spans="1:17" ht="25" customHeight="1">
      <c r="A39" s="160" t="s">
        <v>342</v>
      </c>
      <c r="B39" s="151" t="s">
        <v>198</v>
      </c>
      <c r="C39" s="151" t="s">
        <v>198</v>
      </c>
      <c r="D39" s="157" t="str">
        <f>+IF(C39="*","*",VLOOKUP(C39,LISTES!$A$3:$C$57,3))</f>
        <v>*</v>
      </c>
      <c r="E39" s="156" t="str">
        <f>+IF(D39="*","*",VLOOKUP(C39,LISTES!$A$3:$E$57,5))</f>
        <v>*</v>
      </c>
      <c r="F39" s="212" t="str">
        <f t="shared" si="0"/>
        <v>*</v>
      </c>
      <c r="G39" s="208" t="s">
        <v>198</v>
      </c>
      <c r="H39" s="154" t="s">
        <v>198</v>
      </c>
      <c r="I39" s="161" t="s">
        <v>198</v>
      </c>
      <c r="J39" s="164" t="s">
        <v>198</v>
      </c>
      <c r="K39" s="162" t="s">
        <v>198</v>
      </c>
      <c r="L39" s="154" t="s">
        <v>198</v>
      </c>
      <c r="M39" s="154" t="s">
        <v>198</v>
      </c>
      <c r="N39" s="154" t="str">
        <f t="shared" si="1"/>
        <v>*</v>
      </c>
      <c r="O39" s="154" t="str">
        <f>+IF(C39="*","*",VLOOKUP(C39,LISTES!$A$3:$I$57,7))</f>
        <v>*</v>
      </c>
      <c r="P39" s="154" t="str">
        <f>+IF(C39="*","*",VLOOKUP(C39,LISTES!$A$3:$J$57,9))</f>
        <v>*</v>
      </c>
      <c r="Q39" s="159" t="str">
        <f>+IF(C39="*","*",VLOOKUP(C39,LISTES!$A$3:$K$57,8))</f>
        <v>*</v>
      </c>
    </row>
    <row r="40" spans="1:17" ht="25" customHeight="1">
      <c r="A40" s="160" t="s">
        <v>342</v>
      </c>
      <c r="B40" s="151" t="s">
        <v>198</v>
      </c>
      <c r="C40" s="151" t="s">
        <v>198</v>
      </c>
      <c r="D40" s="157" t="str">
        <f>+IF(C40="*","*",VLOOKUP(C40,LISTES!$A$3:$C$57,3))</f>
        <v>*</v>
      </c>
      <c r="E40" s="156" t="str">
        <f>+IF(D40="*","*",VLOOKUP(C40,LISTES!$A$3:$E$57,5))</f>
        <v>*</v>
      </c>
      <c r="F40" s="212" t="str">
        <f t="shared" si="0"/>
        <v>*</v>
      </c>
      <c r="G40" s="208" t="s">
        <v>198</v>
      </c>
      <c r="H40" s="154" t="s">
        <v>198</v>
      </c>
      <c r="I40" s="161" t="s">
        <v>198</v>
      </c>
      <c r="J40" s="164" t="s">
        <v>198</v>
      </c>
      <c r="K40" s="162" t="s">
        <v>198</v>
      </c>
      <c r="L40" s="154" t="s">
        <v>198</v>
      </c>
      <c r="M40" s="154" t="s">
        <v>198</v>
      </c>
      <c r="N40" s="154" t="str">
        <f t="shared" si="1"/>
        <v>*</v>
      </c>
      <c r="O40" s="154" t="str">
        <f>+IF(C40="*","*",VLOOKUP(C40,LISTES!$A$3:$I$57,7))</f>
        <v>*</v>
      </c>
      <c r="P40" s="154" t="str">
        <f>+IF(C40="*","*",VLOOKUP(C40,LISTES!$A$3:$J$57,9))</f>
        <v>*</v>
      </c>
      <c r="Q40" s="159" t="str">
        <f>+IF(C40="*","*",VLOOKUP(C40,LISTES!$A$3:$K$57,8))</f>
        <v>*</v>
      </c>
    </row>
    <row r="41" spans="1:17" ht="25" customHeight="1">
      <c r="A41" s="160" t="s">
        <v>342</v>
      </c>
      <c r="B41" s="151" t="s">
        <v>198</v>
      </c>
      <c r="C41" s="151" t="s">
        <v>198</v>
      </c>
      <c r="D41" s="157" t="str">
        <f>+IF(C41="*","*",VLOOKUP(C41,LISTES!$A$3:$C$57,3))</f>
        <v>*</v>
      </c>
      <c r="E41" s="156" t="str">
        <f>+IF(D41="*","*",VLOOKUP(C41,LISTES!$A$3:$E$57,5))</f>
        <v>*</v>
      </c>
      <c r="F41" s="212" t="str">
        <f t="shared" si="0"/>
        <v>*</v>
      </c>
      <c r="G41" s="208" t="s">
        <v>198</v>
      </c>
      <c r="H41" s="154" t="s">
        <v>198</v>
      </c>
      <c r="I41" s="161" t="s">
        <v>198</v>
      </c>
      <c r="J41" s="164" t="s">
        <v>198</v>
      </c>
      <c r="K41" s="162" t="s">
        <v>198</v>
      </c>
      <c r="L41" s="154" t="s">
        <v>198</v>
      </c>
      <c r="M41" s="154" t="s">
        <v>198</v>
      </c>
      <c r="N41" s="154" t="str">
        <f t="shared" si="1"/>
        <v>*</v>
      </c>
      <c r="O41" s="154" t="str">
        <f>+IF(C41="*","*",VLOOKUP(C41,LISTES!$A$3:$I$57,7))</f>
        <v>*</v>
      </c>
      <c r="P41" s="154" t="str">
        <f>+IF(C41="*","*",VLOOKUP(C41,LISTES!$A$3:$J$57,9))</f>
        <v>*</v>
      </c>
      <c r="Q41" s="159" t="str">
        <f>+IF(C41="*","*",VLOOKUP(C41,LISTES!$A$3:$K$57,8))</f>
        <v>*</v>
      </c>
    </row>
    <row r="42" spans="1:17" ht="25" customHeight="1">
      <c r="A42" s="160" t="s">
        <v>342</v>
      </c>
      <c r="B42" s="151" t="s">
        <v>198</v>
      </c>
      <c r="C42" s="151" t="s">
        <v>198</v>
      </c>
      <c r="D42" s="157" t="str">
        <f>+IF(C42="*","*",VLOOKUP(C42,LISTES!$A$3:$C$57,3))</f>
        <v>*</v>
      </c>
      <c r="E42" s="156" t="str">
        <f>+IF(D42="*","*",VLOOKUP(C42,LISTES!$A$3:$E$57,5))</f>
        <v>*</v>
      </c>
      <c r="F42" s="212" t="str">
        <f t="shared" si="0"/>
        <v>*</v>
      </c>
      <c r="G42" s="208" t="s">
        <v>198</v>
      </c>
      <c r="H42" s="154" t="s">
        <v>198</v>
      </c>
      <c r="I42" s="161" t="s">
        <v>198</v>
      </c>
      <c r="J42" s="164" t="s">
        <v>198</v>
      </c>
      <c r="K42" s="162" t="s">
        <v>198</v>
      </c>
      <c r="L42" s="154" t="s">
        <v>198</v>
      </c>
      <c r="M42" s="154" t="s">
        <v>198</v>
      </c>
      <c r="N42" s="154" t="str">
        <f t="shared" si="1"/>
        <v>*</v>
      </c>
      <c r="O42" s="154" t="str">
        <f>+IF(C42="*","*",VLOOKUP(C42,LISTES!$A$3:$I$57,7))</f>
        <v>*</v>
      </c>
      <c r="P42" s="154" t="str">
        <f>+IF(C42="*","*",VLOOKUP(C42,LISTES!$A$3:$J$57,9))</f>
        <v>*</v>
      </c>
      <c r="Q42" s="159" t="str">
        <f>+IF(C42="*","*",VLOOKUP(C42,LISTES!$A$3:$K$57,8))</f>
        <v>*</v>
      </c>
    </row>
    <row r="43" spans="1:17" ht="25" customHeight="1">
      <c r="A43" s="160" t="s">
        <v>342</v>
      </c>
      <c r="B43" s="151" t="s">
        <v>198</v>
      </c>
      <c r="C43" s="151" t="s">
        <v>198</v>
      </c>
      <c r="D43" s="157" t="str">
        <f>+IF(C43="*","*",VLOOKUP(C43,LISTES!$A$3:$C$57,3))</f>
        <v>*</v>
      </c>
      <c r="E43" s="156" t="str">
        <f>+IF(D43="*","*",VLOOKUP(C43,LISTES!$A$3:$E$57,5))</f>
        <v>*</v>
      </c>
      <c r="F43" s="212" t="str">
        <f t="shared" si="0"/>
        <v>*</v>
      </c>
      <c r="G43" s="208" t="s">
        <v>198</v>
      </c>
      <c r="H43" s="154" t="s">
        <v>198</v>
      </c>
      <c r="I43" s="161" t="s">
        <v>198</v>
      </c>
      <c r="J43" s="164" t="s">
        <v>198</v>
      </c>
      <c r="K43" s="162" t="s">
        <v>198</v>
      </c>
      <c r="L43" s="154" t="s">
        <v>198</v>
      </c>
      <c r="M43" s="154" t="s">
        <v>198</v>
      </c>
      <c r="N43" s="154" t="str">
        <f t="shared" si="1"/>
        <v>*</v>
      </c>
      <c r="O43" s="154" t="str">
        <f>+IF(C43="*","*",VLOOKUP(C43,LISTES!$A$3:$I$57,7))</f>
        <v>*</v>
      </c>
      <c r="P43" s="154" t="str">
        <f>+IF(C43="*","*",VLOOKUP(C43,LISTES!$A$3:$J$57,9))</f>
        <v>*</v>
      </c>
      <c r="Q43" s="159" t="str">
        <f>+IF(C43="*","*",VLOOKUP(C43,LISTES!$A$3:$K$57,8))</f>
        <v>*</v>
      </c>
    </row>
    <row r="44" spans="1:17" ht="25" customHeight="1">
      <c r="A44" s="160" t="s">
        <v>342</v>
      </c>
      <c r="B44" s="151" t="s">
        <v>198</v>
      </c>
      <c r="C44" s="151" t="s">
        <v>198</v>
      </c>
      <c r="D44" s="157" t="str">
        <f>+IF(C44="*","*",VLOOKUP(C44,LISTES!$A$3:$C$57,3))</f>
        <v>*</v>
      </c>
      <c r="E44" s="156" t="str">
        <f>+IF(D44="*","*",VLOOKUP(C44,LISTES!$A$3:$E$57,5))</f>
        <v>*</v>
      </c>
      <c r="F44" s="212" t="str">
        <f t="shared" si="0"/>
        <v>*</v>
      </c>
      <c r="G44" s="208" t="s">
        <v>198</v>
      </c>
      <c r="H44" s="154" t="s">
        <v>198</v>
      </c>
      <c r="I44" s="161" t="s">
        <v>198</v>
      </c>
      <c r="J44" s="164" t="s">
        <v>198</v>
      </c>
      <c r="K44" s="162" t="s">
        <v>198</v>
      </c>
      <c r="L44" s="154" t="s">
        <v>198</v>
      </c>
      <c r="M44" s="154" t="s">
        <v>198</v>
      </c>
      <c r="N44" s="154" t="str">
        <f t="shared" si="1"/>
        <v>*</v>
      </c>
      <c r="O44" s="154" t="str">
        <f>+IF(C44="*","*",VLOOKUP(C44,LISTES!$A$3:$I$57,7))</f>
        <v>*</v>
      </c>
      <c r="P44" s="154" t="str">
        <f>+IF(C44="*","*",VLOOKUP(C44,LISTES!$A$3:$J$57,9))</f>
        <v>*</v>
      </c>
      <c r="Q44" s="159" t="str">
        <f>+IF(C44="*","*",VLOOKUP(C44,LISTES!$A$3:$K$57,8))</f>
        <v>*</v>
      </c>
    </row>
    <row r="45" spans="1:17" ht="25" customHeight="1">
      <c r="A45" s="160" t="s">
        <v>342</v>
      </c>
      <c r="B45" s="151" t="s">
        <v>198</v>
      </c>
      <c r="C45" s="151" t="s">
        <v>198</v>
      </c>
      <c r="D45" s="157" t="str">
        <f>+IF(C45="*","*",VLOOKUP(C45,LISTES!$A$3:$C$57,3))</f>
        <v>*</v>
      </c>
      <c r="E45" s="156" t="str">
        <f>+IF(D45="*","*",VLOOKUP(C45,LISTES!$A$3:$E$57,5))</f>
        <v>*</v>
      </c>
      <c r="F45" s="212" t="str">
        <f t="shared" si="0"/>
        <v>*</v>
      </c>
      <c r="G45" s="208" t="s">
        <v>198</v>
      </c>
      <c r="H45" s="154" t="s">
        <v>198</v>
      </c>
      <c r="I45" s="161" t="s">
        <v>198</v>
      </c>
      <c r="J45" s="164" t="s">
        <v>198</v>
      </c>
      <c r="K45" s="162" t="s">
        <v>198</v>
      </c>
      <c r="L45" s="154" t="s">
        <v>198</v>
      </c>
      <c r="M45" s="154" t="s">
        <v>198</v>
      </c>
      <c r="N45" s="154" t="str">
        <f t="shared" si="1"/>
        <v>*</v>
      </c>
      <c r="O45" s="154" t="str">
        <f>+IF(C45="*","*",VLOOKUP(C45,LISTES!$A$3:$I$57,7))</f>
        <v>*</v>
      </c>
      <c r="P45" s="154" t="str">
        <f>+IF(C45="*","*",VLOOKUP(C45,LISTES!$A$3:$J$57,9))</f>
        <v>*</v>
      </c>
      <c r="Q45" s="159" t="str">
        <f>+IF(C45="*","*",VLOOKUP(C45,LISTES!$A$3:$K$57,8))</f>
        <v>*</v>
      </c>
    </row>
    <row r="46" spans="1:17" ht="25" customHeight="1">
      <c r="A46" s="160" t="s">
        <v>342</v>
      </c>
      <c r="B46" s="151" t="s">
        <v>198</v>
      </c>
      <c r="C46" s="151" t="s">
        <v>198</v>
      </c>
      <c r="D46" s="157" t="str">
        <f>+IF(C46="*","*",VLOOKUP(C46,LISTES!$A$3:$C$57,3))</f>
        <v>*</v>
      </c>
      <c r="E46" s="156" t="str">
        <f>+IF(D46="*","*",VLOOKUP(C46,LISTES!$A$3:$E$57,5))</f>
        <v>*</v>
      </c>
      <c r="F46" s="212" t="str">
        <f t="shared" si="0"/>
        <v>*</v>
      </c>
      <c r="G46" s="208" t="s">
        <v>198</v>
      </c>
      <c r="H46" s="154" t="s">
        <v>198</v>
      </c>
      <c r="I46" s="161" t="s">
        <v>198</v>
      </c>
      <c r="J46" s="164" t="s">
        <v>198</v>
      </c>
      <c r="K46" s="162" t="s">
        <v>198</v>
      </c>
      <c r="L46" s="154" t="s">
        <v>198</v>
      </c>
      <c r="M46" s="154" t="s">
        <v>198</v>
      </c>
      <c r="N46" s="154" t="str">
        <f t="shared" si="1"/>
        <v>*</v>
      </c>
      <c r="O46" s="154" t="str">
        <f>+IF(C46="*","*",VLOOKUP(C46,LISTES!$A$3:$I$57,7))</f>
        <v>*</v>
      </c>
      <c r="P46" s="154" t="str">
        <f>+IF(C46="*","*",VLOOKUP(C46,LISTES!$A$3:$J$57,9))</f>
        <v>*</v>
      </c>
      <c r="Q46" s="159" t="str">
        <f>+IF(C46="*","*",VLOOKUP(C46,LISTES!$A$3:$K$57,8))</f>
        <v>*</v>
      </c>
    </row>
    <row r="47" spans="1:17" ht="25" customHeight="1">
      <c r="A47" s="160" t="s">
        <v>342</v>
      </c>
      <c r="B47" s="151" t="s">
        <v>198</v>
      </c>
      <c r="C47" s="151" t="s">
        <v>198</v>
      </c>
      <c r="D47" s="157" t="str">
        <f>+IF(C47="*","*",VLOOKUP(C47,LISTES!$A$3:$C$57,3))</f>
        <v>*</v>
      </c>
      <c r="E47" s="156" t="str">
        <f>+IF(D47="*","*",VLOOKUP(C47,LISTES!$A$3:$E$57,5))</f>
        <v>*</v>
      </c>
      <c r="F47" s="212" t="str">
        <f t="shared" si="0"/>
        <v>*</v>
      </c>
      <c r="G47" s="208" t="s">
        <v>198</v>
      </c>
      <c r="H47" s="154" t="s">
        <v>198</v>
      </c>
      <c r="I47" s="161" t="s">
        <v>198</v>
      </c>
      <c r="J47" s="164" t="s">
        <v>198</v>
      </c>
      <c r="K47" s="162" t="s">
        <v>198</v>
      </c>
      <c r="L47" s="154" t="s">
        <v>198</v>
      </c>
      <c r="M47" s="154" t="s">
        <v>198</v>
      </c>
      <c r="N47" s="154" t="str">
        <f t="shared" si="1"/>
        <v>*</v>
      </c>
      <c r="O47" s="154" t="str">
        <f>+IF(C47="*","*",VLOOKUP(C47,LISTES!$A$3:$I$57,7))</f>
        <v>*</v>
      </c>
      <c r="P47" s="154" t="str">
        <f>+IF(C47="*","*",VLOOKUP(C47,LISTES!$A$3:$J$57,9))</f>
        <v>*</v>
      </c>
      <c r="Q47" s="159" t="str">
        <f>+IF(C47="*","*",VLOOKUP(C47,LISTES!$A$3:$K$57,8))</f>
        <v>*</v>
      </c>
    </row>
    <row r="48" spans="1:17" ht="25" customHeight="1">
      <c r="A48" s="160" t="s">
        <v>342</v>
      </c>
      <c r="B48" s="151" t="s">
        <v>198</v>
      </c>
      <c r="C48" s="151" t="s">
        <v>198</v>
      </c>
      <c r="D48" s="157" t="str">
        <f>+IF(C48="*","*",VLOOKUP(C48,LISTES!$A$3:$C$57,3))</f>
        <v>*</v>
      </c>
      <c r="E48" s="156" t="str">
        <f>+IF(D48="*","*",VLOOKUP(C48,LISTES!$A$3:$E$57,5))</f>
        <v>*</v>
      </c>
      <c r="F48" s="212" t="str">
        <f t="shared" si="0"/>
        <v>*</v>
      </c>
      <c r="G48" s="208" t="s">
        <v>198</v>
      </c>
      <c r="H48" s="154" t="s">
        <v>198</v>
      </c>
      <c r="I48" s="161" t="s">
        <v>198</v>
      </c>
      <c r="J48" s="164" t="s">
        <v>198</v>
      </c>
      <c r="K48" s="162" t="s">
        <v>198</v>
      </c>
      <c r="L48" s="154" t="s">
        <v>198</v>
      </c>
      <c r="M48" s="154" t="s">
        <v>198</v>
      </c>
      <c r="N48" s="154" t="str">
        <f t="shared" ref="N48:N59" si="2">+IF(M48&lt;&gt;"*","N° ?","*")</f>
        <v>*</v>
      </c>
      <c r="O48" s="154" t="str">
        <f>+IF(C48="*","*",VLOOKUP(C48,LISTES!$A$3:$I$57,7))</f>
        <v>*</v>
      </c>
      <c r="P48" s="154" t="str">
        <f>+IF(C48="*","*",VLOOKUP(C48,LISTES!$A$3:$J$57,9))</f>
        <v>*</v>
      </c>
      <c r="Q48" s="159" t="str">
        <f>+IF(C48="*","*",VLOOKUP(C48,LISTES!$A$3:$K$57,8))</f>
        <v>*</v>
      </c>
    </row>
    <row r="49" spans="1:17" ht="25" customHeight="1">
      <c r="A49" s="160" t="s">
        <v>342</v>
      </c>
      <c r="B49" s="151" t="s">
        <v>198</v>
      </c>
      <c r="C49" s="151" t="s">
        <v>198</v>
      </c>
      <c r="D49" s="157" t="str">
        <f>+IF(C49="*","*",VLOOKUP(C49,LISTES!$A$3:$C$57,3))</f>
        <v>*</v>
      </c>
      <c r="E49" s="156" t="str">
        <f>+IF(D49="*","*",VLOOKUP(C49,LISTES!$A$3:$E$57,5))</f>
        <v>*</v>
      </c>
      <c r="F49" s="212" t="str">
        <f t="shared" si="0"/>
        <v>*</v>
      </c>
      <c r="G49" s="208" t="s">
        <v>198</v>
      </c>
      <c r="H49" s="154" t="s">
        <v>198</v>
      </c>
      <c r="I49" s="161" t="s">
        <v>198</v>
      </c>
      <c r="J49" s="164" t="s">
        <v>198</v>
      </c>
      <c r="K49" s="162" t="s">
        <v>198</v>
      </c>
      <c r="L49" s="154" t="s">
        <v>198</v>
      </c>
      <c r="M49" s="154" t="s">
        <v>198</v>
      </c>
      <c r="N49" s="154" t="str">
        <f t="shared" si="2"/>
        <v>*</v>
      </c>
      <c r="O49" s="154" t="str">
        <f>+IF(C49="*","*",VLOOKUP(C49,LISTES!$A$3:$I$57,7))</f>
        <v>*</v>
      </c>
      <c r="P49" s="154" t="str">
        <f>+IF(C49="*","*",VLOOKUP(C49,LISTES!$A$3:$J$57,9))</f>
        <v>*</v>
      </c>
      <c r="Q49" s="159" t="str">
        <f>+IF(C49="*","*",VLOOKUP(C49,LISTES!$A$3:$K$57,8))</f>
        <v>*</v>
      </c>
    </row>
    <row r="50" spans="1:17" ht="25" customHeight="1">
      <c r="A50" s="160" t="s">
        <v>342</v>
      </c>
      <c r="B50" s="151" t="s">
        <v>198</v>
      </c>
      <c r="C50" s="151" t="s">
        <v>198</v>
      </c>
      <c r="D50" s="157" t="str">
        <f>+IF(C50="*","*",VLOOKUP(C50,LISTES!$A$3:$C$57,3))</f>
        <v>*</v>
      </c>
      <c r="E50" s="156" t="str">
        <f>+IF(D50="*","*",VLOOKUP(C50,LISTES!$A$3:$E$57,5))</f>
        <v>*</v>
      </c>
      <c r="F50" s="212" t="str">
        <f t="shared" si="0"/>
        <v>*</v>
      </c>
      <c r="G50" s="208" t="s">
        <v>198</v>
      </c>
      <c r="H50" s="154" t="s">
        <v>198</v>
      </c>
      <c r="I50" s="161" t="s">
        <v>198</v>
      </c>
      <c r="J50" s="164" t="s">
        <v>198</v>
      </c>
      <c r="K50" s="162" t="s">
        <v>198</v>
      </c>
      <c r="L50" s="154" t="s">
        <v>198</v>
      </c>
      <c r="M50" s="154" t="s">
        <v>198</v>
      </c>
      <c r="N50" s="154" t="str">
        <f t="shared" si="2"/>
        <v>*</v>
      </c>
      <c r="O50" s="154" t="str">
        <f>+IF(C50="*","*",VLOOKUP(C50,LISTES!$A$3:$I$57,7))</f>
        <v>*</v>
      </c>
      <c r="P50" s="154" t="str">
        <f>+IF(C50="*","*",VLOOKUP(C50,LISTES!$A$3:$J$57,9))</f>
        <v>*</v>
      </c>
      <c r="Q50" s="159" t="str">
        <f>+IF(C50="*","*",VLOOKUP(C50,LISTES!$A$3:$K$57,8))</f>
        <v>*</v>
      </c>
    </row>
    <row r="51" spans="1:17" ht="25" customHeight="1">
      <c r="A51" s="160" t="s">
        <v>342</v>
      </c>
      <c r="B51" s="151" t="s">
        <v>198</v>
      </c>
      <c r="C51" s="151" t="s">
        <v>198</v>
      </c>
      <c r="D51" s="157" t="str">
        <f>+IF(C51="*","*",VLOOKUP(C51,LISTES!$A$3:$C$57,3))</f>
        <v>*</v>
      </c>
      <c r="E51" s="156" t="str">
        <f>+IF(D51="*","*",VLOOKUP(C51,LISTES!$A$3:$E$57,5))</f>
        <v>*</v>
      </c>
      <c r="F51" s="212" t="str">
        <f t="shared" si="0"/>
        <v>*</v>
      </c>
      <c r="G51" s="208" t="s">
        <v>198</v>
      </c>
      <c r="H51" s="154" t="s">
        <v>198</v>
      </c>
      <c r="I51" s="161" t="s">
        <v>198</v>
      </c>
      <c r="J51" s="164" t="s">
        <v>198</v>
      </c>
      <c r="K51" s="162" t="s">
        <v>198</v>
      </c>
      <c r="L51" s="154" t="s">
        <v>198</v>
      </c>
      <c r="M51" s="154" t="s">
        <v>198</v>
      </c>
      <c r="N51" s="154" t="str">
        <f t="shared" si="2"/>
        <v>*</v>
      </c>
      <c r="O51" s="154" t="str">
        <f>+IF(C51="*","*",VLOOKUP(C51,LISTES!$A$3:$I$57,7))</f>
        <v>*</v>
      </c>
      <c r="P51" s="154" t="str">
        <f>+IF(C51="*","*",VLOOKUP(C51,LISTES!$A$3:$J$57,9))</f>
        <v>*</v>
      </c>
      <c r="Q51" s="159" t="str">
        <f>+IF(C51="*","*",VLOOKUP(C51,LISTES!$A$3:$K$57,8))</f>
        <v>*</v>
      </c>
    </row>
    <row r="52" spans="1:17" ht="25" customHeight="1">
      <c r="A52" s="160" t="s">
        <v>342</v>
      </c>
      <c r="B52" s="151" t="s">
        <v>198</v>
      </c>
      <c r="C52" s="151" t="s">
        <v>198</v>
      </c>
      <c r="D52" s="157" t="str">
        <f>+IF(C52="*","*",VLOOKUP(C52,LISTES!$A$3:$C$57,3))</f>
        <v>*</v>
      </c>
      <c r="E52" s="156" t="str">
        <f>+IF(D52="*","*",VLOOKUP(C52,LISTES!$A$3:$E$57,5))</f>
        <v>*</v>
      </c>
      <c r="F52" s="212" t="str">
        <f t="shared" si="0"/>
        <v>*</v>
      </c>
      <c r="G52" s="208" t="s">
        <v>198</v>
      </c>
      <c r="H52" s="154" t="s">
        <v>198</v>
      </c>
      <c r="I52" s="161" t="s">
        <v>198</v>
      </c>
      <c r="J52" s="164" t="s">
        <v>198</v>
      </c>
      <c r="K52" s="162" t="s">
        <v>198</v>
      </c>
      <c r="L52" s="154" t="s">
        <v>198</v>
      </c>
      <c r="M52" s="154" t="s">
        <v>198</v>
      </c>
      <c r="N52" s="154" t="str">
        <f t="shared" si="2"/>
        <v>*</v>
      </c>
      <c r="O52" s="154" t="str">
        <f>+IF(C52="*","*",VLOOKUP(C52,LISTES!$A$3:$I$57,7))</f>
        <v>*</v>
      </c>
      <c r="P52" s="154" t="str">
        <f>+IF(C52="*","*",VLOOKUP(C52,LISTES!$A$3:$J$57,9))</f>
        <v>*</v>
      </c>
      <c r="Q52" s="159" t="str">
        <f>+IF(C52="*","*",VLOOKUP(C52,LISTES!$A$3:$K$57,8))</f>
        <v>*</v>
      </c>
    </row>
    <row r="53" spans="1:17" ht="25" customHeight="1">
      <c r="A53" s="160" t="s">
        <v>342</v>
      </c>
      <c r="B53" s="151" t="s">
        <v>198</v>
      </c>
      <c r="C53" s="151" t="s">
        <v>198</v>
      </c>
      <c r="D53" s="157" t="str">
        <f>+IF(C53="*","*",VLOOKUP(C53,LISTES!$A$3:$C$57,3))</f>
        <v>*</v>
      </c>
      <c r="E53" s="156" t="str">
        <f>+IF(D53="*","*",VLOOKUP(C53,LISTES!$A$3:$E$57,5))</f>
        <v>*</v>
      </c>
      <c r="F53" s="212" t="str">
        <f t="shared" si="0"/>
        <v>*</v>
      </c>
      <c r="G53" s="208" t="s">
        <v>198</v>
      </c>
      <c r="H53" s="154" t="s">
        <v>198</v>
      </c>
      <c r="I53" s="161" t="s">
        <v>198</v>
      </c>
      <c r="J53" s="164" t="s">
        <v>198</v>
      </c>
      <c r="K53" s="162" t="s">
        <v>198</v>
      </c>
      <c r="L53" s="154" t="s">
        <v>198</v>
      </c>
      <c r="M53" s="154" t="s">
        <v>198</v>
      </c>
      <c r="N53" s="154" t="str">
        <f t="shared" si="2"/>
        <v>*</v>
      </c>
      <c r="O53" s="154" t="str">
        <f>+IF(C53="*","*",VLOOKUP(C53,LISTES!$A$3:$I$57,7))</f>
        <v>*</v>
      </c>
      <c r="P53" s="154" t="str">
        <f>+IF(C53="*","*",VLOOKUP(C53,LISTES!$A$3:$J$57,9))</f>
        <v>*</v>
      </c>
      <c r="Q53" s="159" t="str">
        <f>+IF(C53="*","*",VLOOKUP(C53,LISTES!$A$3:$K$57,8))</f>
        <v>*</v>
      </c>
    </row>
    <row r="54" spans="1:17" ht="25" customHeight="1">
      <c r="A54" s="160" t="s">
        <v>342</v>
      </c>
      <c r="B54" s="151" t="s">
        <v>198</v>
      </c>
      <c r="C54" s="151" t="s">
        <v>198</v>
      </c>
      <c r="D54" s="157" t="str">
        <f>+IF(C54="*","*",VLOOKUP(C54,LISTES!$A$3:$C$57,3))</f>
        <v>*</v>
      </c>
      <c r="E54" s="156" t="str">
        <f>+IF(D54="*","*",VLOOKUP(C54,LISTES!$A$3:$E$57,5))</f>
        <v>*</v>
      </c>
      <c r="F54" s="212" t="str">
        <f t="shared" si="0"/>
        <v>*</v>
      </c>
      <c r="G54" s="208" t="s">
        <v>198</v>
      </c>
      <c r="H54" s="154" t="s">
        <v>198</v>
      </c>
      <c r="I54" s="161" t="s">
        <v>198</v>
      </c>
      <c r="J54" s="164" t="s">
        <v>198</v>
      </c>
      <c r="K54" s="162" t="s">
        <v>198</v>
      </c>
      <c r="L54" s="154" t="s">
        <v>198</v>
      </c>
      <c r="M54" s="154" t="s">
        <v>198</v>
      </c>
      <c r="N54" s="154" t="str">
        <f t="shared" si="2"/>
        <v>*</v>
      </c>
      <c r="O54" s="154" t="str">
        <f>+IF(C54="*","*",VLOOKUP(C54,LISTES!$A$3:$I$57,7))</f>
        <v>*</v>
      </c>
      <c r="P54" s="154" t="str">
        <f>+IF(C54="*","*",VLOOKUP(C54,LISTES!$A$3:$J$57,9))</f>
        <v>*</v>
      </c>
      <c r="Q54" s="159" t="str">
        <f>+IF(C54="*","*",VLOOKUP(C54,LISTES!$A$3:$K$57,8))</f>
        <v>*</v>
      </c>
    </row>
    <row r="55" spans="1:17" ht="25" customHeight="1">
      <c r="A55" s="160" t="s">
        <v>342</v>
      </c>
      <c r="B55" s="151" t="s">
        <v>198</v>
      </c>
      <c r="C55" s="151" t="s">
        <v>198</v>
      </c>
      <c r="D55" s="157" t="str">
        <f>+IF(C55="*","*",VLOOKUP(C55,LISTES!$A$3:$C$57,3))</f>
        <v>*</v>
      </c>
      <c r="E55" s="156" t="str">
        <f>+IF(D55="*","*",VLOOKUP(C55,LISTES!$A$3:$E$57,5))</f>
        <v>*</v>
      </c>
      <c r="F55" s="212" t="str">
        <f t="shared" si="0"/>
        <v>*</v>
      </c>
      <c r="G55" s="208" t="s">
        <v>198</v>
      </c>
      <c r="H55" s="154" t="s">
        <v>198</v>
      </c>
      <c r="I55" s="161" t="s">
        <v>198</v>
      </c>
      <c r="J55" s="164" t="s">
        <v>198</v>
      </c>
      <c r="K55" s="162" t="s">
        <v>198</v>
      </c>
      <c r="L55" s="154" t="s">
        <v>198</v>
      </c>
      <c r="M55" s="154" t="s">
        <v>198</v>
      </c>
      <c r="N55" s="154" t="str">
        <f t="shared" si="2"/>
        <v>*</v>
      </c>
      <c r="O55" s="154" t="str">
        <f>+IF(C55="*","*",VLOOKUP(C55,LISTES!$A$3:$I$57,7))</f>
        <v>*</v>
      </c>
      <c r="P55" s="154" t="str">
        <f>+IF(C55="*","*",VLOOKUP(C55,LISTES!$A$3:$J$57,9))</f>
        <v>*</v>
      </c>
      <c r="Q55" s="159" t="str">
        <f>+IF(C55="*","*",VLOOKUP(C55,LISTES!$A$3:$K$57,8))</f>
        <v>*</v>
      </c>
    </row>
    <row r="56" spans="1:17" ht="25" customHeight="1">
      <c r="A56" s="160" t="s">
        <v>342</v>
      </c>
      <c r="B56" s="151" t="s">
        <v>198</v>
      </c>
      <c r="C56" s="151" t="s">
        <v>198</v>
      </c>
      <c r="D56" s="157" t="str">
        <f>+IF(C56="*","*",VLOOKUP(C56,LISTES!$A$3:$C$57,3))</f>
        <v>*</v>
      </c>
      <c r="E56" s="156" t="str">
        <f>+IF(D56="*","*",VLOOKUP(C56,LISTES!$A$3:$E$57,5))</f>
        <v>*</v>
      </c>
      <c r="F56" s="212" t="str">
        <f t="shared" si="0"/>
        <v>*</v>
      </c>
      <c r="G56" s="208" t="s">
        <v>198</v>
      </c>
      <c r="H56" s="154" t="s">
        <v>198</v>
      </c>
      <c r="I56" s="161" t="s">
        <v>198</v>
      </c>
      <c r="J56" s="164" t="s">
        <v>198</v>
      </c>
      <c r="K56" s="162" t="s">
        <v>198</v>
      </c>
      <c r="L56" s="154" t="s">
        <v>198</v>
      </c>
      <c r="M56" s="154" t="s">
        <v>198</v>
      </c>
      <c r="N56" s="154" t="str">
        <f t="shared" si="2"/>
        <v>*</v>
      </c>
      <c r="O56" s="154" t="str">
        <f>+IF(C56="*","*",VLOOKUP(C56,LISTES!$A$3:$I$57,7))</f>
        <v>*</v>
      </c>
      <c r="P56" s="154" t="str">
        <f>+IF(C56="*","*",VLOOKUP(C56,LISTES!$A$3:$J$57,9))</f>
        <v>*</v>
      </c>
      <c r="Q56" s="159" t="str">
        <f>+IF(C56="*","*",VLOOKUP(C56,LISTES!$A$3:$K$57,8))</f>
        <v>*</v>
      </c>
    </row>
    <row r="57" spans="1:17" ht="25" customHeight="1">
      <c r="A57" s="160" t="s">
        <v>342</v>
      </c>
      <c r="B57" s="151" t="s">
        <v>198</v>
      </c>
      <c r="C57" s="151" t="s">
        <v>198</v>
      </c>
      <c r="D57" s="157" t="str">
        <f>+IF(C57="*","*",VLOOKUP(C57,LISTES!$A$3:$C$57,3))</f>
        <v>*</v>
      </c>
      <c r="E57" s="156" t="str">
        <f>+IF(D57="*","*",VLOOKUP(C57,LISTES!$A$3:$E$57,5))</f>
        <v>*</v>
      </c>
      <c r="F57" s="212" t="str">
        <f t="shared" si="0"/>
        <v>*</v>
      </c>
      <c r="G57" s="208" t="s">
        <v>198</v>
      </c>
      <c r="H57" s="154" t="s">
        <v>198</v>
      </c>
      <c r="I57" s="161" t="s">
        <v>198</v>
      </c>
      <c r="J57" s="164" t="s">
        <v>198</v>
      </c>
      <c r="K57" s="162" t="s">
        <v>198</v>
      </c>
      <c r="L57" s="154" t="s">
        <v>198</v>
      </c>
      <c r="M57" s="154" t="s">
        <v>198</v>
      </c>
      <c r="N57" s="154" t="str">
        <f t="shared" si="2"/>
        <v>*</v>
      </c>
      <c r="O57" s="154" t="str">
        <f>+IF(C57="*","*",VLOOKUP(C57,LISTES!$A$3:$I$57,7))</f>
        <v>*</v>
      </c>
      <c r="P57" s="154" t="str">
        <f>+IF(C57="*","*",VLOOKUP(C57,LISTES!$A$3:$J$57,9))</f>
        <v>*</v>
      </c>
      <c r="Q57" s="159" t="str">
        <f>+IF(C57="*","*",VLOOKUP(C57,LISTES!$A$3:$K$57,8))</f>
        <v>*</v>
      </c>
    </row>
    <row r="58" spans="1:17" ht="25" customHeight="1">
      <c r="A58" s="160" t="s">
        <v>342</v>
      </c>
      <c r="B58" s="151" t="s">
        <v>198</v>
      </c>
      <c r="C58" s="151" t="s">
        <v>198</v>
      </c>
      <c r="D58" s="157" t="str">
        <f>+IF(C58="*","*",VLOOKUP(C58,LISTES!$A$3:$C$57,3))</f>
        <v>*</v>
      </c>
      <c r="E58" s="156" t="str">
        <f>+IF(D58="*","*",VLOOKUP(C58,LISTES!$A$3:$E$57,5))</f>
        <v>*</v>
      </c>
      <c r="F58" s="212" t="str">
        <f t="shared" si="0"/>
        <v>*</v>
      </c>
      <c r="G58" s="208" t="s">
        <v>198</v>
      </c>
      <c r="H58" s="154" t="s">
        <v>198</v>
      </c>
      <c r="I58" s="161" t="s">
        <v>198</v>
      </c>
      <c r="J58" s="164" t="s">
        <v>198</v>
      </c>
      <c r="K58" s="162" t="s">
        <v>198</v>
      </c>
      <c r="L58" s="154" t="s">
        <v>198</v>
      </c>
      <c r="M58" s="154" t="s">
        <v>198</v>
      </c>
      <c r="N58" s="154" t="str">
        <f t="shared" si="2"/>
        <v>*</v>
      </c>
      <c r="O58" s="154" t="str">
        <f>+IF(C58="*","*",VLOOKUP(C58,LISTES!$A$3:$I$57,7))</f>
        <v>*</v>
      </c>
      <c r="P58" s="154" t="str">
        <f>+IF(C58="*","*",VLOOKUP(C58,LISTES!$A$3:$J$57,9))</f>
        <v>*</v>
      </c>
      <c r="Q58" s="159" t="str">
        <f>+IF(C58="*","*",VLOOKUP(C58,LISTES!$A$3:$K$57,8))</f>
        <v>*</v>
      </c>
    </row>
    <row r="59" spans="1:17" ht="25" customHeight="1">
      <c r="A59" s="160" t="s">
        <v>342</v>
      </c>
      <c r="B59" s="151" t="s">
        <v>198</v>
      </c>
      <c r="C59" s="151" t="s">
        <v>198</v>
      </c>
      <c r="D59" s="157" t="str">
        <f>+IF(C59="*","*",VLOOKUP(C59,LISTES!$A$3:$C$57,3))</f>
        <v>*</v>
      </c>
      <c r="E59" s="156" t="str">
        <f>+IF(D59="*","*",VLOOKUP(C59,LISTES!$A$3:$E$57,5))</f>
        <v>*</v>
      </c>
      <c r="F59" s="212" t="str">
        <f t="shared" si="0"/>
        <v>*</v>
      </c>
      <c r="G59" s="208" t="s">
        <v>198</v>
      </c>
      <c r="H59" s="154" t="s">
        <v>198</v>
      </c>
      <c r="I59" s="161" t="s">
        <v>198</v>
      </c>
      <c r="J59" s="164" t="s">
        <v>198</v>
      </c>
      <c r="K59" s="162" t="s">
        <v>198</v>
      </c>
      <c r="L59" s="154" t="s">
        <v>198</v>
      </c>
      <c r="M59" s="154" t="s">
        <v>198</v>
      </c>
      <c r="N59" s="154" t="str">
        <f t="shared" si="2"/>
        <v>*</v>
      </c>
      <c r="O59" s="154" t="str">
        <f>+IF(C59="*","*",VLOOKUP(C59,LISTES!$A$3:$I$57,7))</f>
        <v>*</v>
      </c>
      <c r="P59" s="154" t="str">
        <f>+IF(C59="*","*",VLOOKUP(C59,LISTES!$A$3:$J$57,9))</f>
        <v>*</v>
      </c>
      <c r="Q59" s="159" t="str">
        <f>+IF(C59="*","*",VLOOKUP(C59,LISTES!$A$3:$K$57,8))</f>
        <v>*</v>
      </c>
    </row>
    <row r="60" spans="1:17" ht="10.75" customHeight="1">
      <c r="A60" s="115"/>
      <c r="B60" s="109"/>
      <c r="C60" s="109"/>
      <c r="D60" s="110"/>
      <c r="E60" s="110"/>
      <c r="F60" s="109"/>
      <c r="G60" s="109"/>
      <c r="H60" s="109"/>
      <c r="I60" s="109"/>
      <c r="J60" s="111"/>
      <c r="K60" s="110"/>
      <c r="L60" s="110"/>
      <c r="M60" s="110"/>
      <c r="N60" s="110"/>
      <c r="O60" s="110"/>
      <c r="P60" s="110"/>
      <c r="Q60" s="116"/>
    </row>
  </sheetData>
  <sheetProtection sheet="1" objects="1" scenarios="1" selectLockedCells="1"/>
  <mergeCells count="9">
    <mergeCell ref="A5:Q5"/>
    <mergeCell ref="C3:E3"/>
    <mergeCell ref="J3:K3"/>
    <mergeCell ref="A3:A4"/>
    <mergeCell ref="B3:B4"/>
    <mergeCell ref="F3:F4"/>
    <mergeCell ref="G3:G4"/>
    <mergeCell ref="H3:H4"/>
    <mergeCell ref="I3:I4"/>
  </mergeCells>
  <conditionalFormatting sqref="J7:J60">
    <cfRule type="cellIs" dxfId="18" priority="134" operator="equal">
      <formula>"Nouv."</formula>
    </cfRule>
  </conditionalFormatting>
  <conditionalFormatting sqref="J7:J60">
    <cfRule type="cellIs" dxfId="17" priority="131" operator="equal">
      <formula>"Autre"</formula>
    </cfRule>
    <cfRule type="cellIs" dxfId="16" priority="132" operator="equal">
      <formula>"Annul."</formula>
    </cfRule>
    <cfRule type="cellIs" dxfId="15" priority="133" operator="equal">
      <formula>"Modif."</formula>
    </cfRule>
  </conditionalFormatting>
  <conditionalFormatting sqref="F12:F59">
    <cfRule type="cellIs" dxfId="14" priority="128" operator="equal">
      <formula>"JJ/MM"</formula>
    </cfRule>
  </conditionalFormatting>
  <conditionalFormatting sqref="H7:H59">
    <cfRule type="cellIs" dxfId="13" priority="124" operator="equal">
      <formula>"S-Voile"</formula>
    </cfRule>
    <cfRule type="cellIs" dxfId="12" priority="125" operator="equal">
      <formula>"NS &amp; C"</formula>
    </cfRule>
    <cfRule type="cellIs" dxfId="11" priority="126" operator="equal">
      <formula>"MRC"</formula>
    </cfRule>
    <cfRule type="cellIs" dxfId="10" priority="127" operator="equal">
      <formula>"M"</formula>
    </cfRule>
  </conditionalFormatting>
  <conditionalFormatting sqref="F12:F59">
    <cfRule type="cellIs" dxfId="9" priority="123" operator="between">
      <formula>45658</formula>
      <formula>46022</formula>
    </cfRule>
  </conditionalFormatting>
  <conditionalFormatting sqref="K12:K59">
    <cfRule type="cellIs" dxfId="8" priority="122" operator="equal">
      <formula>"JJ/MM"</formula>
    </cfRule>
  </conditionalFormatting>
  <conditionalFormatting sqref="N12:N59">
    <cfRule type="cellIs" dxfId="7" priority="121" operator="equal">
      <formula>"N° ?"</formula>
    </cfRule>
  </conditionalFormatting>
  <conditionalFormatting sqref="N12:N59">
    <cfRule type="cellIs" dxfId="6" priority="120" operator="equal">
      <formula>"N° ?"</formula>
    </cfRule>
  </conditionalFormatting>
  <conditionalFormatting sqref="F12:F59">
    <cfRule type="cellIs" dxfId="5" priority="8" operator="equal">
      <formula>"J/M/AA"</formula>
    </cfRule>
  </conditionalFormatting>
  <conditionalFormatting sqref="F12:F59">
    <cfRule type="cellIs" dxfId="4" priority="7" operator="equal">
      <formula>"J/M/AA"</formula>
    </cfRule>
  </conditionalFormatting>
  <conditionalFormatting sqref="F12:F59">
    <cfRule type="cellIs" dxfId="3" priority="6" operator="greaterThan">
      <formula>45658</formula>
    </cfRule>
  </conditionalFormatting>
  <conditionalFormatting sqref="F12:F59">
    <cfRule type="cellIs" dxfId="2" priority="5" operator="equal">
      <formula>"J/M/AA"</formula>
    </cfRule>
  </conditionalFormatting>
  <conditionalFormatting sqref="B12:C59 B7:B11">
    <cfRule type="cellIs" dxfId="1" priority="129" operator="equal">
      <formula>"Compétition"</formula>
    </cfRule>
    <cfRule type="cellIs" dxfId="0" priority="130" operator="equal">
      <formula>"Salon-Démo"</formula>
    </cfRule>
  </conditionalFormatting>
  <dataValidations xWindow="859" yWindow="1192" count="12">
    <dataValidation type="list" allowBlank="1" showInputMessage="1" showErrorMessage="1" sqref="B7:B59">
      <formula1>LISTES!$Q$3:$Q$5</formula1>
    </dataValidation>
    <dataValidation type="list" allowBlank="1" showInputMessage="1" showErrorMessage="1" sqref="L7:L11">
      <formula1>LISTES!O3:O10</formula1>
    </dataValidation>
    <dataValidation type="list" allowBlank="1" showInputMessage="1" showErrorMessage="1" sqref="J7:J59">
      <formula1>LISTES!K3:K6</formula1>
    </dataValidation>
    <dataValidation type="list" allowBlank="1" showInputMessage="1" showErrorMessage="1" promptTitle="Date" sqref="H7:H11">
      <formula1>LISTES!M3:M8</formula1>
    </dataValidation>
    <dataValidation type="textLength" allowBlank="1" showInputMessage="1" showErrorMessage="1" promptTitle="40 caractères Maxi !" prompt="_x000a_40 cartères Maxi, expaces et sigles compris" sqref="M12:M59">
      <formula1>0</formula1>
      <formula2>40</formula2>
    </dataValidation>
    <dataValidation allowBlank="1" showInputMessage="1" showErrorMessage="1" error="_x000a_Ce choix ne figure pas dans la liste" prompt="_x000a_Choisissez dans la liste un clubs/structure en cliquant dessus" sqref="C7:C11"/>
    <dataValidation type="date" allowBlank="1" showInputMessage="1" showErrorMessage="1" error="Tableau utilisable APRES la PREMIERE DIFFUSION du calendrier sur le SITE FFMN" prompt="Utilisez ce tableau pour toute _x000a_MODIFICATION - CREATION - ANNULATION_x000a_entre le 01/03/AAAA et le 31/12/AAAA_x000a_" sqref="C2">
      <formula1>45658</formula1>
      <formula2>47848</formula2>
    </dataValidation>
    <dataValidation type="list" allowBlank="1" showInputMessage="1" showErrorMessage="1" error="_x000a_Ce choix ne figure pas dans la liste_x000a_Cliquez sur &quot;ANNULER&quot;_x000a_" prompt="_x000a_Choisissez dans la liste un clubs/structure en cliquant dessus" sqref="C12:C59">
      <formula1>LISTES!$A$3:$A$57</formula1>
    </dataValidation>
    <dataValidation type="list" allowBlank="1" showInputMessage="1" showErrorMessage="1" promptTitle="Date" sqref="H12:H59">
      <formula1>LISTES!$M$3:$M$8</formula1>
    </dataValidation>
    <dataValidation type="list" allowBlank="1" showInputMessage="1" showErrorMessage="1" sqref="L12:L59">
      <formula1>LISTES!$O$3:$O$10</formula1>
    </dataValidation>
    <dataValidation type="date" allowBlank="1" showInputMessage="1" showErrorMessage="1" promptTitle="DATE" prompt="saisir la date selon le format : &quot;J/M/26&quot; ou &quot;JJ/MM/26&quot;_x000a_" sqref="F12:F59">
      <formula1>45658</formula1>
      <formula2>47848</formula2>
    </dataValidation>
    <dataValidation type="date" allowBlank="1" showInputMessage="1" showErrorMessage="1" promptTitle="Date" prompt="saisir format &quot;J/M&quot; ou &quot;JJ/MM&quot;" sqref="G12:G59">
      <formula1>45658</formula1>
      <formula2>47848</formula2>
    </dataValidation>
  </dataValidations>
  <hyperlinks>
    <hyperlink ref="P9" r:id="rId1"/>
    <hyperlink ref="P8" r:id="rId2"/>
    <hyperlink ref="P7" r:id="rId3"/>
    <hyperlink ref="P10" r:id="rId4"/>
    <hyperlink ref="P11" r:id="rId5"/>
  </hyperlinks>
  <pageMargins left="0.31496062992125984" right="0.11811023622047245" top="0.35433070866141736" bottom="0.35433070866141736" header="0.31496062992125984" footer="0.11811023622047245"/>
  <pageSetup paperSize="9" scale="61" fitToHeight="0" orientation="landscape" horizontalDpi="4294967293" verticalDpi="0" r:id="rId6"/>
  <headerFooter>
    <oddFooter xml:space="preserve">&amp;L&amp;F&amp;Rimprimé le : &amp;D </oddFooter>
  </headerFooter>
  <ignoredErrors>
    <ignoredError sqref="O16:Q58 O12:Q12 O13:Q13 O14:Q14 O15:Q15 E12 D17:F58 D12 N17:N58 D13:E13 D14:E14 D15:E15 D16:F16 F12:F15 O59:Q59 D59:F59 N59" unlockedFormula="1"/>
  </ignoredError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3">
    <tabColor rgb="FFFF0000"/>
  </sheetPr>
  <dimension ref="A1:Q73"/>
  <sheetViews>
    <sheetView showGridLines="0" zoomScaleNormal="100" workbookViewId="0">
      <pane ySplit="2" topLeftCell="A3" activePane="bottomLeft" state="frozen"/>
      <selection activeCell="M73" sqref="M73"/>
      <selection pane="bottomLeft" activeCell="G14" sqref="G14"/>
    </sheetView>
  </sheetViews>
  <sheetFormatPr baseColWidth="10" defaultRowHeight="14.6"/>
  <cols>
    <col min="1" max="1" width="22.61328125" style="2" bestFit="1" customWidth="1"/>
    <col min="2" max="2" width="32.765625" style="2" bestFit="1" customWidth="1"/>
    <col min="3" max="3" width="12.07421875" style="2" bestFit="1" customWidth="1"/>
    <col min="4" max="4" width="12.07421875" style="4" bestFit="1" customWidth="1"/>
    <col min="5" max="5" width="6.53515625" style="4" bestFit="1" customWidth="1"/>
    <col min="6" max="6" width="8.765625" style="4" bestFit="1" customWidth="1"/>
    <col min="7" max="7" width="22.4609375" style="3" bestFit="1" customWidth="1"/>
    <col min="8" max="8" width="13.61328125" style="3" bestFit="1" customWidth="1"/>
    <col min="9" max="9" width="31" style="3" bestFit="1" customWidth="1"/>
    <col min="10" max="10" width="2.69140625" customWidth="1"/>
    <col min="11" max="11" width="11.07421875" customWidth="1"/>
    <col min="12" max="12" width="2.69140625" customWidth="1"/>
    <col min="13" max="13" width="7.15234375" bestFit="1" customWidth="1"/>
    <col min="14" max="14" width="2.69140625" customWidth="1"/>
    <col min="15" max="15" width="17.765625" style="2" customWidth="1"/>
    <col min="16" max="16" width="2.69140625" customWidth="1"/>
  </cols>
  <sheetData>
    <row r="1" spans="1:17" ht="15.45" thickTop="1" thickBot="1">
      <c r="A1" s="58" t="s">
        <v>216</v>
      </c>
      <c r="B1" s="60">
        <v>46045</v>
      </c>
      <c r="C1" s="61">
        <f>+COUNTA(B4:B72)</f>
        <v>51</v>
      </c>
      <c r="D1" s="59"/>
      <c r="E1" s="13"/>
      <c r="F1" s="13"/>
      <c r="G1" s="38"/>
      <c r="H1" s="14"/>
      <c r="I1" s="44"/>
    </row>
    <row r="2" spans="1:17" ht="18.899999999999999" thickTop="1" thickBot="1">
      <c r="A2" s="10" t="s">
        <v>313</v>
      </c>
      <c r="B2" s="36" t="s">
        <v>92</v>
      </c>
      <c r="C2" s="15" t="s">
        <v>0</v>
      </c>
      <c r="D2" s="11" t="s">
        <v>91</v>
      </c>
      <c r="E2" s="11" t="s">
        <v>93</v>
      </c>
      <c r="F2" s="11" t="s">
        <v>205</v>
      </c>
      <c r="G2" s="39" t="s">
        <v>94</v>
      </c>
      <c r="H2" s="12" t="s">
        <v>95</v>
      </c>
      <c r="I2" s="45" t="s">
        <v>96</v>
      </c>
      <c r="K2" s="102" t="s">
        <v>194</v>
      </c>
      <c r="M2" s="25" t="s">
        <v>199</v>
      </c>
      <c r="O2" s="25" t="s">
        <v>203</v>
      </c>
      <c r="Q2" s="25" t="s">
        <v>214</v>
      </c>
    </row>
    <row r="3" spans="1:17" ht="15" customHeight="1" thickTop="1">
      <c r="A3" s="201" t="s">
        <v>198</v>
      </c>
      <c r="B3" s="86" t="s">
        <v>237</v>
      </c>
      <c r="C3" s="87" t="s">
        <v>237</v>
      </c>
      <c r="D3" s="86" t="s">
        <v>237</v>
      </c>
      <c r="E3" s="88" t="str">
        <f t="shared" ref="E3:E4" si="0">+IF(D3="Nord Ouest","N.O",IF(D3="Méditerranée","MED",IF(D3="Sud Ouest","S.O",IF(D3="Ile de France","IdF",IF(D3="Grand Ouest","G.O",IF(D3="Naviest","N.E","-"))))))</f>
        <v>-</v>
      </c>
      <c r="F3" s="42" t="s">
        <v>237</v>
      </c>
      <c r="G3" s="89" t="s">
        <v>237</v>
      </c>
      <c r="H3" s="89" t="s">
        <v>237</v>
      </c>
      <c r="I3" s="90" t="s">
        <v>237</v>
      </c>
      <c r="K3" s="30" t="s">
        <v>198</v>
      </c>
      <c r="M3" s="29" t="s">
        <v>198</v>
      </c>
      <c r="O3" s="97" t="s">
        <v>198</v>
      </c>
      <c r="Q3" s="29" t="s">
        <v>198</v>
      </c>
    </row>
    <row r="4" spans="1:17" ht="15" customHeight="1">
      <c r="A4" s="202" t="s">
        <v>301</v>
      </c>
      <c r="B4" s="83" t="s">
        <v>504</v>
      </c>
      <c r="C4" s="84" t="s">
        <v>302</v>
      </c>
      <c r="D4" s="203" t="s">
        <v>8</v>
      </c>
      <c r="E4" s="17" t="str">
        <f t="shared" si="0"/>
        <v>MED</v>
      </c>
      <c r="F4" s="85">
        <v>83</v>
      </c>
      <c r="G4" s="40" t="s">
        <v>473</v>
      </c>
      <c r="H4" s="5" t="s">
        <v>474</v>
      </c>
      <c r="I4" s="204" t="s">
        <v>475</v>
      </c>
      <c r="K4" s="30" t="s">
        <v>257</v>
      </c>
      <c r="M4" s="30" t="s">
        <v>1</v>
      </c>
      <c r="O4" s="30" t="s">
        <v>260</v>
      </c>
      <c r="Q4" s="99" t="s">
        <v>215</v>
      </c>
    </row>
    <row r="5" spans="1:17" ht="15" customHeight="1" thickBot="1">
      <c r="A5" s="205" t="s">
        <v>271</v>
      </c>
      <c r="B5" s="37" t="s">
        <v>200</v>
      </c>
      <c r="C5" s="16" t="s">
        <v>80</v>
      </c>
      <c r="D5" s="18" t="s">
        <v>5</v>
      </c>
      <c r="E5" s="19" t="str">
        <f t="shared" ref="E5:E26" si="1">+IF(D5="Nord Ouest","N.O",IF(D5="Méditerranée","MED",IF(D5="Sud Ouest","S.O",IF(D5="Ile de France","IdF",IF(D5="Grand Ouest","G.O",IF(D5="Naviest","N.E","-"))))))</f>
        <v>G.O</v>
      </c>
      <c r="F5" s="43">
        <v>29</v>
      </c>
      <c r="G5" s="41" t="s">
        <v>150</v>
      </c>
      <c r="H5" s="6" t="s">
        <v>151</v>
      </c>
      <c r="I5" s="46" t="s">
        <v>152</v>
      </c>
      <c r="K5" s="30" t="s">
        <v>195</v>
      </c>
      <c r="M5" s="30" t="s">
        <v>2</v>
      </c>
      <c r="O5" s="30" t="s">
        <v>259</v>
      </c>
      <c r="Q5" s="76" t="s">
        <v>460</v>
      </c>
    </row>
    <row r="6" spans="1:17" ht="15" customHeight="1" thickTop="1" thickBot="1">
      <c r="A6" s="205" t="s">
        <v>304</v>
      </c>
      <c r="B6" s="37" t="s">
        <v>461</v>
      </c>
      <c r="C6" s="16" t="s">
        <v>305</v>
      </c>
      <c r="D6" s="18" t="s">
        <v>4</v>
      </c>
      <c r="E6" s="19" t="str">
        <f t="shared" si="1"/>
        <v>N.O</v>
      </c>
      <c r="F6" s="43">
        <v>62</v>
      </c>
      <c r="G6" s="41" t="s">
        <v>308</v>
      </c>
      <c r="H6" s="6" t="s">
        <v>307</v>
      </c>
      <c r="I6" s="46" t="s">
        <v>306</v>
      </c>
      <c r="K6" s="76" t="s">
        <v>196</v>
      </c>
      <c r="M6" s="30" t="s">
        <v>3</v>
      </c>
      <c r="O6" s="97" t="s">
        <v>204</v>
      </c>
    </row>
    <row r="7" spans="1:17" ht="15" customHeight="1" thickTop="1">
      <c r="A7" s="205" t="s">
        <v>505</v>
      </c>
      <c r="B7" s="37" t="s">
        <v>506</v>
      </c>
      <c r="C7" s="16" t="s">
        <v>20</v>
      </c>
      <c r="D7" s="18" t="s">
        <v>4</v>
      </c>
      <c r="E7" s="19" t="str">
        <f t="shared" si="1"/>
        <v>N.O</v>
      </c>
      <c r="F7" s="43">
        <v>78</v>
      </c>
      <c r="G7" s="41" t="s">
        <v>190</v>
      </c>
      <c r="H7" s="6" t="s">
        <v>191</v>
      </c>
      <c r="I7" s="46" t="s">
        <v>255</v>
      </c>
      <c r="M7" s="30" t="s">
        <v>239</v>
      </c>
      <c r="O7" s="30" t="s">
        <v>261</v>
      </c>
    </row>
    <row r="8" spans="1:17" ht="15" customHeight="1" thickBot="1">
      <c r="A8" s="205" t="s">
        <v>462</v>
      </c>
      <c r="B8" s="37" t="s">
        <v>26</v>
      </c>
      <c r="C8" s="16" t="s">
        <v>71</v>
      </c>
      <c r="D8" s="18" t="s">
        <v>8</v>
      </c>
      <c r="E8" s="19" t="str">
        <f t="shared" si="1"/>
        <v>MED</v>
      </c>
      <c r="F8" s="43">
        <v>69</v>
      </c>
      <c r="G8" s="41" t="s">
        <v>187</v>
      </c>
      <c r="H8" s="6" t="s">
        <v>188</v>
      </c>
      <c r="I8" s="46" t="s">
        <v>189</v>
      </c>
      <c r="M8" s="24" t="s">
        <v>258</v>
      </c>
      <c r="O8" s="97" t="s">
        <v>262</v>
      </c>
    </row>
    <row r="9" spans="1:17" ht="15" customHeight="1" thickTop="1">
      <c r="A9" s="205" t="s">
        <v>296</v>
      </c>
      <c r="B9" s="37" t="s">
        <v>309</v>
      </c>
      <c r="C9" s="16" t="s">
        <v>300</v>
      </c>
      <c r="D9" s="18" t="s">
        <v>7</v>
      </c>
      <c r="E9" s="19" t="str">
        <f t="shared" si="1"/>
        <v>N.E</v>
      </c>
      <c r="F9" s="43">
        <v>54</v>
      </c>
      <c r="G9" s="41" t="s">
        <v>507</v>
      </c>
      <c r="H9" s="6" t="s">
        <v>311</v>
      </c>
      <c r="I9" s="46" t="s">
        <v>310</v>
      </c>
      <c r="O9" s="30" t="s">
        <v>226</v>
      </c>
    </row>
    <row r="10" spans="1:17" ht="15" customHeight="1" thickBot="1">
      <c r="A10" s="205" t="s">
        <v>273</v>
      </c>
      <c r="B10" s="37" t="s">
        <v>62</v>
      </c>
      <c r="C10" s="16" t="s">
        <v>88</v>
      </c>
      <c r="D10" s="18" t="s">
        <v>8</v>
      </c>
      <c r="E10" s="19" t="str">
        <f t="shared" si="1"/>
        <v>MED</v>
      </c>
      <c r="F10" s="43">
        <v>13</v>
      </c>
      <c r="G10" s="41" t="s">
        <v>127</v>
      </c>
      <c r="H10" s="6" t="s">
        <v>128</v>
      </c>
      <c r="I10" s="46" t="s">
        <v>129</v>
      </c>
      <c r="O10" s="76" t="s">
        <v>197</v>
      </c>
    </row>
    <row r="11" spans="1:17" ht="15" customHeight="1" thickTop="1">
      <c r="A11" s="205" t="s">
        <v>285</v>
      </c>
      <c r="B11" s="37" t="s">
        <v>46</v>
      </c>
      <c r="C11" s="16" t="s">
        <v>45</v>
      </c>
      <c r="D11" s="18" t="s">
        <v>4</v>
      </c>
      <c r="E11" s="19" t="str">
        <f t="shared" si="1"/>
        <v>N.O</v>
      </c>
      <c r="F11" s="43">
        <v>62</v>
      </c>
      <c r="G11" s="41" t="s">
        <v>165</v>
      </c>
      <c r="H11" s="6" t="s">
        <v>166</v>
      </c>
      <c r="I11" s="46" t="s">
        <v>168</v>
      </c>
    </row>
    <row r="12" spans="1:17" ht="15" customHeight="1" thickBot="1">
      <c r="A12" s="205" t="s">
        <v>292</v>
      </c>
      <c r="B12" s="37" t="s">
        <v>15</v>
      </c>
      <c r="C12" s="16" t="s">
        <v>14</v>
      </c>
      <c r="D12" s="18" t="s">
        <v>6</v>
      </c>
      <c r="E12" s="19" t="str">
        <f t="shared" si="1"/>
        <v>S.O</v>
      </c>
      <c r="F12" s="43">
        <v>31</v>
      </c>
      <c r="G12" s="41" t="s">
        <v>121</v>
      </c>
      <c r="H12" s="6" t="s">
        <v>122</v>
      </c>
      <c r="I12" s="46" t="s">
        <v>123</v>
      </c>
    </row>
    <row r="13" spans="1:17" ht="15" customHeight="1" thickTop="1">
      <c r="A13" s="205" t="s">
        <v>319</v>
      </c>
      <c r="B13" s="37" t="s">
        <v>22</v>
      </c>
      <c r="C13" s="16" t="s">
        <v>21</v>
      </c>
      <c r="D13" s="18" t="s">
        <v>6</v>
      </c>
      <c r="E13" s="19" t="str">
        <f t="shared" si="1"/>
        <v>S.O</v>
      </c>
      <c r="F13" s="43">
        <v>33</v>
      </c>
      <c r="G13" s="41" t="s">
        <v>116</v>
      </c>
      <c r="H13" s="6" t="s">
        <v>314</v>
      </c>
      <c r="I13" s="46" t="s">
        <v>117</v>
      </c>
      <c r="K13" s="62"/>
      <c r="L13" s="63"/>
      <c r="M13" s="63"/>
      <c r="N13" s="63"/>
      <c r="O13" s="64"/>
      <c r="P13" s="63"/>
      <c r="Q13" s="65"/>
    </row>
    <row r="14" spans="1:17" ht="15" customHeight="1">
      <c r="A14" s="205" t="s">
        <v>318</v>
      </c>
      <c r="B14" s="37" t="s">
        <v>22</v>
      </c>
      <c r="C14" s="16" t="s">
        <v>21</v>
      </c>
      <c r="D14" s="18" t="s">
        <v>6</v>
      </c>
      <c r="E14" s="19" t="str">
        <f t="shared" si="1"/>
        <v>S.O</v>
      </c>
      <c r="F14" s="43">
        <v>33</v>
      </c>
      <c r="G14" s="41" t="s">
        <v>265</v>
      </c>
      <c r="H14" s="6" t="s">
        <v>315</v>
      </c>
      <c r="I14" s="46" t="s">
        <v>316</v>
      </c>
      <c r="K14" s="130" t="s">
        <v>220</v>
      </c>
      <c r="L14" s="131"/>
      <c r="M14" s="131"/>
      <c r="N14" s="131"/>
      <c r="O14" s="132"/>
      <c r="P14" s="131"/>
      <c r="Q14" s="133"/>
    </row>
    <row r="15" spans="1:17" ht="15" customHeight="1">
      <c r="A15" s="205" t="s">
        <v>250</v>
      </c>
      <c r="B15" s="37" t="s">
        <v>48</v>
      </c>
      <c r="C15" s="16" t="s">
        <v>47</v>
      </c>
      <c r="D15" s="18" t="s">
        <v>5</v>
      </c>
      <c r="E15" s="19" t="str">
        <f t="shared" si="1"/>
        <v>G.O</v>
      </c>
      <c r="F15" s="43">
        <v>37</v>
      </c>
      <c r="G15" s="41" t="s">
        <v>213</v>
      </c>
      <c r="H15" s="6" t="s">
        <v>102</v>
      </c>
      <c r="I15" s="46" t="s">
        <v>103</v>
      </c>
      <c r="K15" s="279" t="s">
        <v>217</v>
      </c>
      <c r="L15" s="280"/>
      <c r="M15" s="280"/>
      <c r="N15" s="280"/>
      <c r="O15" s="280"/>
      <c r="P15" s="280"/>
      <c r="Q15" s="281"/>
    </row>
    <row r="16" spans="1:17" ht="15" customHeight="1">
      <c r="A16" s="205" t="s">
        <v>459</v>
      </c>
      <c r="B16" s="37" t="s">
        <v>24</v>
      </c>
      <c r="C16" s="16" t="s">
        <v>90</v>
      </c>
      <c r="D16" s="18" t="s">
        <v>6</v>
      </c>
      <c r="E16" s="19" t="str">
        <f t="shared" si="1"/>
        <v>S.O</v>
      </c>
      <c r="F16" s="43">
        <v>16</v>
      </c>
      <c r="G16" s="41" t="s">
        <v>252</v>
      </c>
      <c r="H16" s="6" t="s">
        <v>253</v>
      </c>
      <c r="I16" s="46" t="s">
        <v>254</v>
      </c>
      <c r="J16" s="7"/>
      <c r="K16" s="67" t="s">
        <v>218</v>
      </c>
      <c r="Q16" s="66"/>
    </row>
    <row r="17" spans="1:17" ht="15" customHeight="1">
      <c r="A17" s="205" t="s">
        <v>463</v>
      </c>
      <c r="B17" s="37" t="s">
        <v>30</v>
      </c>
      <c r="C17" s="16" t="s">
        <v>76</v>
      </c>
      <c r="D17" s="18" t="s">
        <v>9</v>
      </c>
      <c r="E17" s="19" t="str">
        <f t="shared" si="1"/>
        <v>IdF</v>
      </c>
      <c r="F17" s="43">
        <v>91</v>
      </c>
      <c r="G17" s="41" t="s">
        <v>155</v>
      </c>
      <c r="H17" s="6" t="s">
        <v>153</v>
      </c>
      <c r="I17" s="46" t="s">
        <v>154</v>
      </c>
      <c r="K17" s="67" t="s">
        <v>219</v>
      </c>
      <c r="Q17" s="66"/>
    </row>
    <row r="18" spans="1:17" ht="15" customHeight="1">
      <c r="A18" s="205" t="s">
        <v>298</v>
      </c>
      <c r="B18" s="37" t="s">
        <v>55</v>
      </c>
      <c r="C18" s="16" t="s">
        <v>19</v>
      </c>
      <c r="D18" s="18" t="s">
        <v>7</v>
      </c>
      <c r="E18" s="19" t="str">
        <f t="shared" si="1"/>
        <v>N.E</v>
      </c>
      <c r="F18" s="43">
        <v>68</v>
      </c>
      <c r="G18" s="41" t="s">
        <v>146</v>
      </c>
      <c r="H18" s="6" t="s">
        <v>148</v>
      </c>
      <c r="I18" s="46" t="s">
        <v>147</v>
      </c>
      <c r="K18" s="67"/>
      <c r="Q18" s="66"/>
    </row>
    <row r="19" spans="1:17" ht="15" customHeight="1">
      <c r="A19" s="205" t="s">
        <v>281</v>
      </c>
      <c r="B19" s="37" t="s">
        <v>209</v>
      </c>
      <c r="C19" s="16" t="s">
        <v>208</v>
      </c>
      <c r="D19" s="18" t="s">
        <v>9</v>
      </c>
      <c r="E19" s="19" t="str">
        <f t="shared" si="1"/>
        <v>IdF</v>
      </c>
      <c r="F19" s="43">
        <v>78</v>
      </c>
      <c r="G19" s="41" t="s">
        <v>210</v>
      </c>
      <c r="H19" s="6" t="s">
        <v>211</v>
      </c>
      <c r="I19" s="46" t="s">
        <v>212</v>
      </c>
      <c r="K19" s="73" t="s">
        <v>375</v>
      </c>
      <c r="Q19" s="66"/>
    </row>
    <row r="20" spans="1:17" ht="15" customHeight="1">
      <c r="A20" s="205" t="s">
        <v>277</v>
      </c>
      <c r="B20" s="37" t="s">
        <v>34</v>
      </c>
      <c r="C20" s="16" t="s">
        <v>81</v>
      </c>
      <c r="D20" s="18" t="s">
        <v>9</v>
      </c>
      <c r="E20" s="19" t="str">
        <f t="shared" si="1"/>
        <v>IdF</v>
      </c>
      <c r="F20" s="43">
        <v>77</v>
      </c>
      <c r="G20" s="41" t="s">
        <v>172</v>
      </c>
      <c r="H20" s="6" t="s">
        <v>173</v>
      </c>
      <c r="I20" s="46" t="s">
        <v>174</v>
      </c>
      <c r="K20" s="67"/>
      <c r="Q20" s="66"/>
    </row>
    <row r="21" spans="1:17" ht="15" customHeight="1" thickBot="1">
      <c r="A21" s="205" t="s">
        <v>282</v>
      </c>
      <c r="B21" s="37" t="s">
        <v>35</v>
      </c>
      <c r="C21" s="16" t="s">
        <v>82</v>
      </c>
      <c r="D21" s="18" t="s">
        <v>9</v>
      </c>
      <c r="E21" s="19" t="str">
        <f t="shared" si="1"/>
        <v>IdF</v>
      </c>
      <c r="F21" s="43">
        <v>94</v>
      </c>
      <c r="G21" s="41" t="s">
        <v>169</v>
      </c>
      <c r="H21" s="6" t="s">
        <v>170</v>
      </c>
      <c r="I21" s="46" t="s">
        <v>171</v>
      </c>
      <c r="K21" s="68"/>
      <c r="L21" s="69"/>
      <c r="M21" s="70"/>
      <c r="N21" s="70"/>
      <c r="O21" s="71"/>
      <c r="P21" s="70"/>
      <c r="Q21" s="72"/>
    </row>
    <row r="22" spans="1:17" ht="15" customHeight="1" thickTop="1">
      <c r="A22" s="205" t="s">
        <v>286</v>
      </c>
      <c r="B22" s="37" t="s">
        <v>18</v>
      </c>
      <c r="C22" s="16" t="s">
        <v>17</v>
      </c>
      <c r="D22" s="18" t="s">
        <v>4</v>
      </c>
      <c r="E22" s="19" t="str">
        <f t="shared" si="1"/>
        <v>N.O</v>
      </c>
      <c r="F22" s="43">
        <v>59</v>
      </c>
      <c r="G22" s="41" t="s">
        <v>503</v>
      </c>
      <c r="H22" s="6" t="s">
        <v>501</v>
      </c>
      <c r="I22" s="46" t="s">
        <v>502</v>
      </c>
    </row>
    <row r="23" spans="1:17" ht="15" customHeight="1">
      <c r="A23" s="205" t="s">
        <v>288</v>
      </c>
      <c r="B23" s="37" t="s">
        <v>57</v>
      </c>
      <c r="C23" s="16" t="s">
        <v>73</v>
      </c>
      <c r="D23" s="18" t="s">
        <v>9</v>
      </c>
      <c r="E23" s="19" t="str">
        <f t="shared" si="1"/>
        <v>IdF</v>
      </c>
      <c r="F23" s="43">
        <v>77</v>
      </c>
      <c r="G23" s="41" t="s">
        <v>149</v>
      </c>
      <c r="H23" s="6" t="s">
        <v>192</v>
      </c>
      <c r="I23" s="46" t="s">
        <v>193</v>
      </c>
    </row>
    <row r="24" spans="1:17" ht="15" customHeight="1">
      <c r="A24" s="205" t="s">
        <v>303</v>
      </c>
      <c r="B24" s="37" t="s">
        <v>60</v>
      </c>
      <c r="C24" s="16" t="s">
        <v>84</v>
      </c>
      <c r="D24" s="18" t="s">
        <v>8</v>
      </c>
      <c r="E24" s="19" t="str">
        <f t="shared" si="1"/>
        <v>MED</v>
      </c>
      <c r="F24" s="43">
        <v>30</v>
      </c>
      <c r="G24" s="41" t="s">
        <v>130</v>
      </c>
      <c r="H24" s="6" t="s">
        <v>163</v>
      </c>
      <c r="I24" s="46" t="s">
        <v>131</v>
      </c>
    </row>
    <row r="25" spans="1:17" ht="15" customHeight="1">
      <c r="A25" s="205" t="s">
        <v>287</v>
      </c>
      <c r="B25" s="37" t="s">
        <v>33</v>
      </c>
      <c r="C25" s="16" t="s">
        <v>79</v>
      </c>
      <c r="D25" s="18" t="s">
        <v>9</v>
      </c>
      <c r="E25" s="19" t="str">
        <f t="shared" si="1"/>
        <v>IdF</v>
      </c>
      <c r="F25" s="43">
        <v>45</v>
      </c>
      <c r="G25" s="41" t="s">
        <v>105</v>
      </c>
      <c r="H25" s="6" t="s">
        <v>104</v>
      </c>
      <c r="I25" s="46" t="s">
        <v>106</v>
      </c>
    </row>
    <row r="26" spans="1:17" ht="15" customHeight="1">
      <c r="A26" s="205" t="s">
        <v>289</v>
      </c>
      <c r="B26" s="37" t="s">
        <v>32</v>
      </c>
      <c r="C26" s="16" t="s">
        <v>78</v>
      </c>
      <c r="D26" s="18" t="s">
        <v>9</v>
      </c>
      <c r="E26" s="19" t="str">
        <f t="shared" si="1"/>
        <v>IdF</v>
      </c>
      <c r="F26" s="43">
        <v>95</v>
      </c>
      <c r="G26" s="41" t="s">
        <v>181</v>
      </c>
      <c r="H26" s="6" t="s">
        <v>182</v>
      </c>
      <c r="I26" s="46" t="s">
        <v>183</v>
      </c>
    </row>
    <row r="27" spans="1:17" ht="15" customHeight="1">
      <c r="A27" s="205" t="s">
        <v>242</v>
      </c>
      <c r="B27" s="37" t="s">
        <v>245</v>
      </c>
      <c r="C27" s="16"/>
      <c r="D27" s="18"/>
      <c r="E27" s="19" t="s">
        <v>464</v>
      </c>
      <c r="F27" s="43" t="s">
        <v>198</v>
      </c>
      <c r="G27" s="41" t="s">
        <v>492</v>
      </c>
      <c r="H27" s="6" t="s">
        <v>498</v>
      </c>
      <c r="I27" s="46" t="s">
        <v>493</v>
      </c>
    </row>
    <row r="28" spans="1:17" ht="15" customHeight="1">
      <c r="A28" s="205" t="s">
        <v>243</v>
      </c>
      <c r="B28" s="37" t="s">
        <v>246</v>
      </c>
      <c r="C28" s="16"/>
      <c r="D28" s="18"/>
      <c r="E28" s="19" t="s">
        <v>464</v>
      </c>
      <c r="F28" s="43" t="s">
        <v>198</v>
      </c>
      <c r="G28" s="41" t="s">
        <v>508</v>
      </c>
      <c r="H28" s="6" t="s">
        <v>509</v>
      </c>
      <c r="I28" s="46" t="s">
        <v>510</v>
      </c>
    </row>
    <row r="29" spans="1:17" ht="15" customHeight="1">
      <c r="A29" s="205" t="s">
        <v>465</v>
      </c>
      <c r="B29" s="37" t="s">
        <v>247</v>
      </c>
      <c r="C29" s="16"/>
      <c r="D29" s="18"/>
      <c r="E29" s="19" t="s">
        <v>464</v>
      </c>
      <c r="F29" s="43" t="s">
        <v>198</v>
      </c>
      <c r="G29" s="41" t="s">
        <v>227</v>
      </c>
      <c r="H29" s="6" t="s">
        <v>229</v>
      </c>
      <c r="I29" s="46" t="s">
        <v>228</v>
      </c>
    </row>
    <row r="30" spans="1:17" ht="15" customHeight="1">
      <c r="A30" s="205" t="s">
        <v>244</v>
      </c>
      <c r="B30" s="37" t="s">
        <v>248</v>
      </c>
      <c r="C30" s="16"/>
      <c r="D30" s="18"/>
      <c r="E30" s="19" t="s">
        <v>464</v>
      </c>
      <c r="F30" s="43" t="s">
        <v>198</v>
      </c>
      <c r="G30" s="41" t="s">
        <v>235</v>
      </c>
      <c r="H30" s="6" t="s">
        <v>234</v>
      </c>
      <c r="I30" s="46" t="s">
        <v>233</v>
      </c>
    </row>
    <row r="31" spans="1:17" ht="15" customHeight="1">
      <c r="A31" s="205" t="s">
        <v>278</v>
      </c>
      <c r="B31" s="37" t="s">
        <v>42</v>
      </c>
      <c r="C31" s="16" t="s">
        <v>41</v>
      </c>
      <c r="D31" s="18" t="s">
        <v>5</v>
      </c>
      <c r="E31" s="19" t="str">
        <f t="shared" ref="E31:E55" si="2">+IF(D31="Nord Ouest","N.O",IF(D31="Méditerranée","MED",IF(D31="Sud Ouest","S.O",IF(D31="Ile de France","IdF",IF(D31="Grand Ouest","G.O",IF(D31="Naviest","N.E","-"))))))</f>
        <v>G.O</v>
      </c>
      <c r="F31" s="43">
        <v>29</v>
      </c>
      <c r="G31" s="41" t="s">
        <v>110</v>
      </c>
      <c r="H31" s="6" t="s">
        <v>111</v>
      </c>
      <c r="I31" s="46" t="s">
        <v>112</v>
      </c>
    </row>
    <row r="32" spans="1:17" ht="15" customHeight="1">
      <c r="A32" s="205" t="s">
        <v>466</v>
      </c>
      <c r="B32" s="37" t="s">
        <v>63</v>
      </c>
      <c r="C32" s="16" t="s">
        <v>52</v>
      </c>
      <c r="D32" s="18" t="s">
        <v>5</v>
      </c>
      <c r="E32" s="19" t="str">
        <f t="shared" si="2"/>
        <v>G.O</v>
      </c>
      <c r="F32" s="43">
        <v>44</v>
      </c>
      <c r="G32" s="41" t="s">
        <v>184</v>
      </c>
      <c r="H32" s="6" t="s">
        <v>185</v>
      </c>
      <c r="I32" s="46" t="s">
        <v>186</v>
      </c>
    </row>
    <row r="33" spans="1:10" ht="15" customHeight="1">
      <c r="A33" s="205" t="s">
        <v>467</v>
      </c>
      <c r="B33" s="37" t="s">
        <v>44</v>
      </c>
      <c r="C33" s="16" t="s">
        <v>43</v>
      </c>
      <c r="D33" s="18" t="s">
        <v>5</v>
      </c>
      <c r="E33" s="19" t="str">
        <f t="shared" si="2"/>
        <v>G.O</v>
      </c>
      <c r="F33" s="43">
        <v>44</v>
      </c>
      <c r="G33" s="41" t="s">
        <v>156</v>
      </c>
      <c r="H33" s="6" t="s">
        <v>158</v>
      </c>
      <c r="I33" s="46" t="s">
        <v>157</v>
      </c>
    </row>
    <row r="34" spans="1:10" ht="15" customHeight="1">
      <c r="A34" s="205" t="s">
        <v>283</v>
      </c>
      <c r="B34" s="37" t="s">
        <v>61</v>
      </c>
      <c r="C34" s="16" t="s">
        <v>85</v>
      </c>
      <c r="D34" s="18" t="s">
        <v>9</v>
      </c>
      <c r="E34" s="19" t="str">
        <f t="shared" si="2"/>
        <v>IdF</v>
      </c>
      <c r="F34" s="43">
        <v>77</v>
      </c>
      <c r="G34" s="41" t="s">
        <v>99</v>
      </c>
      <c r="H34" s="6" t="s">
        <v>97</v>
      </c>
      <c r="I34" s="46" t="s">
        <v>98</v>
      </c>
    </row>
    <row r="35" spans="1:10" ht="15" customHeight="1">
      <c r="A35" s="205" t="s">
        <v>293</v>
      </c>
      <c r="B35" s="37" t="s">
        <v>36</v>
      </c>
      <c r="C35" s="16" t="s">
        <v>83</v>
      </c>
      <c r="D35" s="18" t="s">
        <v>8</v>
      </c>
      <c r="E35" s="19" t="str">
        <f t="shared" si="2"/>
        <v>MED</v>
      </c>
      <c r="F35" s="43">
        <v>4</v>
      </c>
      <c r="G35" s="41" t="s">
        <v>232</v>
      </c>
      <c r="H35" s="6" t="s">
        <v>145</v>
      </c>
      <c r="I35" s="46" t="s">
        <v>144</v>
      </c>
    </row>
    <row r="36" spans="1:10" ht="15" customHeight="1">
      <c r="A36" s="205" t="s">
        <v>272</v>
      </c>
      <c r="B36" s="37" t="s">
        <v>29</v>
      </c>
      <c r="C36" s="16" t="s">
        <v>89</v>
      </c>
      <c r="D36" s="18" t="s">
        <v>8</v>
      </c>
      <c r="E36" s="19" t="str">
        <f t="shared" si="2"/>
        <v>MED</v>
      </c>
      <c r="F36" s="43">
        <v>13</v>
      </c>
      <c r="G36" s="41" t="s">
        <v>132</v>
      </c>
      <c r="H36" s="6" t="s">
        <v>134</v>
      </c>
      <c r="I36" s="46" t="s">
        <v>133</v>
      </c>
      <c r="J36" s="7"/>
    </row>
    <row r="37" spans="1:10" ht="15" customHeight="1">
      <c r="A37" s="205" t="s">
        <v>299</v>
      </c>
      <c r="B37" s="37" t="s">
        <v>38</v>
      </c>
      <c r="C37" s="16" t="s">
        <v>37</v>
      </c>
      <c r="D37" s="18" t="s">
        <v>4</v>
      </c>
      <c r="E37" s="19" t="str">
        <f t="shared" si="2"/>
        <v>N.O</v>
      </c>
      <c r="F37" s="43">
        <v>50</v>
      </c>
      <c r="G37" s="41" t="s">
        <v>161</v>
      </c>
      <c r="H37" s="6" t="s">
        <v>162</v>
      </c>
      <c r="I37" s="46" t="s">
        <v>164</v>
      </c>
    </row>
    <row r="38" spans="1:10" ht="15" customHeight="1">
      <c r="A38" s="205" t="s">
        <v>274</v>
      </c>
      <c r="B38" s="37" t="s">
        <v>25</v>
      </c>
      <c r="C38" s="16" t="s">
        <v>70</v>
      </c>
      <c r="D38" s="18" t="s">
        <v>5</v>
      </c>
      <c r="E38" s="19" t="str">
        <f t="shared" si="2"/>
        <v>G.O</v>
      </c>
      <c r="F38" s="43">
        <v>85</v>
      </c>
      <c r="G38" s="41" t="s">
        <v>416</v>
      </c>
      <c r="H38" s="6" t="s">
        <v>417</v>
      </c>
      <c r="I38" s="46" t="s">
        <v>414</v>
      </c>
      <c r="J38" t="s">
        <v>167</v>
      </c>
    </row>
    <row r="39" spans="1:10" ht="15" customHeight="1">
      <c r="A39" s="205" t="s">
        <v>511</v>
      </c>
      <c r="B39" s="37" t="s">
        <v>65</v>
      </c>
      <c r="C39" s="16" t="s">
        <v>16</v>
      </c>
      <c r="D39" s="18" t="s">
        <v>7</v>
      </c>
      <c r="E39" s="19" t="str">
        <f t="shared" si="2"/>
        <v>N.E</v>
      </c>
      <c r="F39" s="43">
        <v>57</v>
      </c>
      <c r="G39" s="41" t="s">
        <v>113</v>
      </c>
      <c r="H39" s="6" t="s">
        <v>114</v>
      </c>
      <c r="I39" s="46" t="s">
        <v>115</v>
      </c>
    </row>
    <row r="40" spans="1:10" ht="15" customHeight="1">
      <c r="A40" s="205" t="s">
        <v>291</v>
      </c>
      <c r="B40" s="37" t="s">
        <v>59</v>
      </c>
      <c r="C40" s="16" t="s">
        <v>75</v>
      </c>
      <c r="D40" s="18" t="s">
        <v>9</v>
      </c>
      <c r="E40" s="19" t="str">
        <f t="shared" si="2"/>
        <v>IdF</v>
      </c>
      <c r="F40" s="43">
        <v>92</v>
      </c>
      <c r="G40" s="41" t="s">
        <v>512</v>
      </c>
      <c r="H40" s="6" t="s">
        <v>513</v>
      </c>
      <c r="I40" s="46" t="s">
        <v>514</v>
      </c>
    </row>
    <row r="41" spans="1:10" ht="15" customHeight="1">
      <c r="A41" s="205" t="s">
        <v>297</v>
      </c>
      <c r="B41" s="37" t="s">
        <v>23</v>
      </c>
      <c r="C41" s="16" t="s">
        <v>68</v>
      </c>
      <c r="D41" s="18" t="s">
        <v>5</v>
      </c>
      <c r="E41" s="19" t="str">
        <f t="shared" si="2"/>
        <v>G.O</v>
      </c>
      <c r="F41" s="43">
        <v>44</v>
      </c>
      <c r="G41" s="41" t="s">
        <v>231</v>
      </c>
      <c r="H41" s="6" t="s">
        <v>159</v>
      </c>
      <c r="I41" s="46" t="s">
        <v>160</v>
      </c>
    </row>
    <row r="42" spans="1:10" ht="15" customHeight="1">
      <c r="A42" s="205" t="s">
        <v>468</v>
      </c>
      <c r="B42" s="37" t="s">
        <v>31</v>
      </c>
      <c r="C42" s="16" t="s">
        <v>77</v>
      </c>
      <c r="D42" s="18" t="s">
        <v>9</v>
      </c>
      <c r="E42" s="19" t="str">
        <f t="shared" si="2"/>
        <v>IdF</v>
      </c>
      <c r="F42" s="43">
        <v>58</v>
      </c>
      <c r="G42" s="41" t="s">
        <v>178</v>
      </c>
      <c r="H42" s="6" t="s">
        <v>179</v>
      </c>
      <c r="I42" s="46" t="s">
        <v>180</v>
      </c>
    </row>
    <row r="43" spans="1:10" ht="15" customHeight="1">
      <c r="A43" s="205" t="s">
        <v>469</v>
      </c>
      <c r="B43" s="37" t="s">
        <v>66</v>
      </c>
      <c r="C43" s="16" t="s">
        <v>51</v>
      </c>
      <c r="D43" s="18" t="s">
        <v>7</v>
      </c>
      <c r="E43" s="19" t="str">
        <f t="shared" si="2"/>
        <v>N.E</v>
      </c>
      <c r="F43" s="43">
        <v>70</v>
      </c>
      <c r="G43" s="41" t="s">
        <v>135</v>
      </c>
      <c r="H43" s="6" t="s">
        <v>137</v>
      </c>
      <c r="I43" s="46" t="s">
        <v>136</v>
      </c>
    </row>
    <row r="44" spans="1:10" ht="15" customHeight="1">
      <c r="A44" s="205" t="s">
        <v>284</v>
      </c>
      <c r="B44" s="37" t="s">
        <v>10</v>
      </c>
      <c r="C44" s="16" t="s">
        <v>12</v>
      </c>
      <c r="D44" s="18" t="s">
        <v>4</v>
      </c>
      <c r="E44" s="19" t="str">
        <f t="shared" si="2"/>
        <v>N.O</v>
      </c>
      <c r="F44" s="43">
        <v>80</v>
      </c>
      <c r="G44" s="41" t="s">
        <v>515</v>
      </c>
      <c r="H44" s="6" t="s">
        <v>516</v>
      </c>
      <c r="I44" s="46" t="s">
        <v>312</v>
      </c>
    </row>
    <row r="45" spans="1:10" ht="15" customHeight="1">
      <c r="A45" s="205" t="s">
        <v>280</v>
      </c>
      <c r="B45" s="37" t="s">
        <v>56</v>
      </c>
      <c r="C45" s="16" t="s">
        <v>69</v>
      </c>
      <c r="D45" s="18" t="s">
        <v>6</v>
      </c>
      <c r="E45" s="19" t="str">
        <f t="shared" si="2"/>
        <v>S.O</v>
      </c>
      <c r="F45" s="43">
        <v>64</v>
      </c>
      <c r="G45" s="41" t="s">
        <v>124</v>
      </c>
      <c r="H45" s="6" t="s">
        <v>125</v>
      </c>
      <c r="I45" s="46" t="s">
        <v>126</v>
      </c>
    </row>
    <row r="46" spans="1:10" ht="15" customHeight="1">
      <c r="A46" s="205" t="s">
        <v>270</v>
      </c>
      <c r="B46" s="37" t="s">
        <v>27</v>
      </c>
      <c r="C46" s="16" t="s">
        <v>72</v>
      </c>
      <c r="D46" s="18" t="s">
        <v>5</v>
      </c>
      <c r="E46" s="19" t="str">
        <f t="shared" si="2"/>
        <v>G.O</v>
      </c>
      <c r="F46" s="43">
        <v>35</v>
      </c>
      <c r="G46" s="41" t="s">
        <v>101</v>
      </c>
      <c r="H46" s="6" t="s">
        <v>230</v>
      </c>
      <c r="I46" s="46" t="s">
        <v>100</v>
      </c>
    </row>
    <row r="47" spans="1:10" ht="15" customHeight="1">
      <c r="A47" s="205" t="s">
        <v>295</v>
      </c>
      <c r="B47" s="37" t="s">
        <v>54</v>
      </c>
      <c r="C47" s="16" t="s">
        <v>67</v>
      </c>
      <c r="D47" s="18" t="s">
        <v>4</v>
      </c>
      <c r="E47" s="19" t="str">
        <f t="shared" si="2"/>
        <v>N.O</v>
      </c>
      <c r="F47" s="43">
        <v>76</v>
      </c>
      <c r="G47" s="41" t="s">
        <v>138</v>
      </c>
      <c r="H47" s="6" t="s">
        <v>139</v>
      </c>
      <c r="I47" s="46" t="s">
        <v>140</v>
      </c>
    </row>
    <row r="48" spans="1:10" ht="15" customHeight="1">
      <c r="A48" s="205" t="s">
        <v>275</v>
      </c>
      <c r="B48" s="37" t="s">
        <v>50</v>
      </c>
      <c r="C48" s="16" t="s">
        <v>49</v>
      </c>
      <c r="D48" s="18" t="s">
        <v>9</v>
      </c>
      <c r="E48" s="19" t="str">
        <f t="shared" si="2"/>
        <v>IdF</v>
      </c>
      <c r="F48" s="43">
        <v>91</v>
      </c>
      <c r="G48" s="41" t="s">
        <v>175</v>
      </c>
      <c r="H48" s="6" t="s">
        <v>176</v>
      </c>
      <c r="I48" s="46" t="s">
        <v>177</v>
      </c>
    </row>
    <row r="49" spans="1:9" ht="15" customHeight="1">
      <c r="A49" s="205" t="s">
        <v>294</v>
      </c>
      <c r="B49" s="37" t="s">
        <v>11</v>
      </c>
      <c r="C49" s="16" t="s">
        <v>13</v>
      </c>
      <c r="D49" s="18" t="s">
        <v>5</v>
      </c>
      <c r="E49" s="19" t="str">
        <f t="shared" si="2"/>
        <v>G.O</v>
      </c>
      <c r="F49" s="43">
        <v>44</v>
      </c>
      <c r="G49" s="41" t="s">
        <v>108</v>
      </c>
      <c r="H49" s="6" t="s">
        <v>107</v>
      </c>
      <c r="I49" s="46" t="s">
        <v>109</v>
      </c>
    </row>
    <row r="50" spans="1:9" ht="15" customHeight="1">
      <c r="A50" s="205" t="s">
        <v>470</v>
      </c>
      <c r="B50" s="37" t="s">
        <v>269</v>
      </c>
      <c r="C50" s="16" t="s">
        <v>268</v>
      </c>
      <c r="D50" s="18" t="s">
        <v>5</v>
      </c>
      <c r="E50" s="19" t="str">
        <f t="shared" si="2"/>
        <v>G.O</v>
      </c>
      <c r="F50" s="43">
        <v>56</v>
      </c>
      <c r="G50" s="41" t="s">
        <v>418</v>
      </c>
      <c r="H50" s="6" t="s">
        <v>419</v>
      </c>
      <c r="I50" s="46" t="s">
        <v>415</v>
      </c>
    </row>
    <row r="51" spans="1:9" ht="15" customHeight="1">
      <c r="A51" s="205" t="s">
        <v>276</v>
      </c>
      <c r="B51" s="37" t="s">
        <v>64</v>
      </c>
      <c r="C51" s="16" t="s">
        <v>87</v>
      </c>
      <c r="D51" s="18" t="s">
        <v>7</v>
      </c>
      <c r="E51" s="19" t="str">
        <f t="shared" si="2"/>
        <v>N.E</v>
      </c>
      <c r="F51" s="43">
        <v>67</v>
      </c>
      <c r="G51" s="41" t="s">
        <v>118</v>
      </c>
      <c r="H51" s="6" t="s">
        <v>119</v>
      </c>
      <c r="I51" s="46" t="s">
        <v>120</v>
      </c>
    </row>
    <row r="52" spans="1:9" ht="15" customHeight="1">
      <c r="A52" s="205" t="s">
        <v>494</v>
      </c>
      <c r="B52" s="37" t="s">
        <v>40</v>
      </c>
      <c r="C52" s="16" t="s">
        <v>39</v>
      </c>
      <c r="D52" s="18" t="s">
        <v>6</v>
      </c>
      <c r="E52" s="19" t="str">
        <f t="shared" si="2"/>
        <v>S.O</v>
      </c>
      <c r="F52" s="43">
        <v>64</v>
      </c>
      <c r="G52" s="41" t="s">
        <v>495</v>
      </c>
      <c r="H52" s="6" t="s">
        <v>497</v>
      </c>
      <c r="I52" s="46" t="s">
        <v>496</v>
      </c>
    </row>
    <row r="53" spans="1:9" ht="15" customHeight="1">
      <c r="A53" s="205" t="s">
        <v>290</v>
      </c>
      <c r="B53" s="37" t="s">
        <v>58</v>
      </c>
      <c r="C53" s="16" t="s">
        <v>74</v>
      </c>
      <c r="D53" s="18" t="s">
        <v>7</v>
      </c>
      <c r="E53" s="19" t="str">
        <f t="shared" si="2"/>
        <v>N.E</v>
      </c>
      <c r="F53" s="43">
        <v>10</v>
      </c>
      <c r="G53" s="41" t="s">
        <v>141</v>
      </c>
      <c r="H53" s="6" t="s">
        <v>142</v>
      </c>
      <c r="I53" s="46" t="s">
        <v>143</v>
      </c>
    </row>
    <row r="54" spans="1:9" ht="15" customHeight="1">
      <c r="A54" s="205" t="s">
        <v>279</v>
      </c>
      <c r="B54" s="37" t="s">
        <v>28</v>
      </c>
      <c r="C54" s="16" t="s">
        <v>86</v>
      </c>
      <c r="D54" s="18" t="s">
        <v>8</v>
      </c>
      <c r="E54" s="19" t="str">
        <f t="shared" si="2"/>
        <v>MED</v>
      </c>
      <c r="F54" s="43">
        <v>34</v>
      </c>
      <c r="G54" s="41" t="s">
        <v>471</v>
      </c>
      <c r="H54" s="6" t="s">
        <v>472</v>
      </c>
      <c r="I54" s="46" t="s">
        <v>256</v>
      </c>
    </row>
    <row r="55" spans="1:9" ht="15" customHeight="1">
      <c r="A55" s="205"/>
      <c r="B55" s="37"/>
      <c r="C55" s="16"/>
      <c r="D55" s="18"/>
      <c r="E55" s="19" t="str">
        <f t="shared" si="2"/>
        <v>-</v>
      </c>
      <c r="F55" s="43"/>
      <c r="G55" s="41"/>
      <c r="H55" s="6"/>
      <c r="I55" s="46"/>
    </row>
    <row r="56" spans="1:9" ht="15" customHeight="1">
      <c r="A56" s="205"/>
      <c r="B56" s="37"/>
      <c r="C56" s="16"/>
      <c r="D56" s="18"/>
      <c r="E56" s="19" t="str">
        <f t="shared" ref="E56:E57" si="3">+IF(D56="Nord Ouest","N.O",IF(D56="Méditerranée","MED",IF(D56="Sud Ouest","S.O",IF(D56="Ile de France","IdF",IF(D56="Grand Ouest","G.O",IF(D56="Naviest","N.E","-"))))))</f>
        <v>-</v>
      </c>
      <c r="F56" s="43"/>
      <c r="G56" s="41"/>
      <c r="H56" s="6"/>
      <c r="I56" s="46"/>
    </row>
    <row r="57" spans="1:9" ht="15" customHeight="1">
      <c r="A57" s="205"/>
      <c r="B57" s="37"/>
      <c r="C57" s="16"/>
      <c r="D57" s="18"/>
      <c r="E57" s="19" t="str">
        <f t="shared" si="3"/>
        <v>-</v>
      </c>
      <c r="F57" s="43"/>
      <c r="G57" s="41"/>
      <c r="H57" s="6"/>
      <c r="I57" s="46"/>
    </row>
    <row r="58" spans="1:9" ht="15" customHeight="1">
      <c r="A58" s="205"/>
      <c r="B58" s="37"/>
      <c r="C58" s="16"/>
      <c r="D58" s="18"/>
      <c r="E58" s="19" t="str">
        <f t="shared" ref="E58" si="4">+IF(D58="Nord Ouest","N.O",IF(D58="Méditerranée","MED",IF(D58="Sud Ouest","S.O",IF(D58="Ile de France","IdF",IF(D58="Grand Ouest","G.O",IF(D58="Naviest","N.E","-"))))))</f>
        <v>-</v>
      </c>
      <c r="F58" s="43"/>
      <c r="G58" s="41"/>
      <c r="H58" s="6"/>
      <c r="I58" s="46"/>
    </row>
    <row r="59" spans="1:9" ht="15" customHeight="1">
      <c r="A59" s="143"/>
      <c r="B59" s="37"/>
      <c r="C59" s="16"/>
      <c r="D59" s="18"/>
      <c r="E59" s="19" t="str">
        <f>+IF(D59="Nord Ouest","N.O",IF(D59="Méditerranée","MED",IF(D59="Sud Ouest","S.O",IF(D59="Ile de France","IdF",IF(D59="Grand Ouest","G.O",IF(D59="Naviest","N.E","-"))))))</f>
        <v>-</v>
      </c>
      <c r="F59" s="43"/>
      <c r="G59" s="41"/>
      <c r="H59" s="6"/>
      <c r="I59" s="46"/>
    </row>
    <row r="60" spans="1:9" ht="15" customHeight="1">
      <c r="A60" s="143"/>
      <c r="B60" s="37"/>
      <c r="C60" s="16"/>
      <c r="D60" s="18"/>
      <c r="E60" s="19" t="str">
        <f>+IF(D60="Nord Ouest","N.O",IF(D60="Méditerranée","MED",IF(D60="Sud Ouest","S.O",IF(D60="Ile de France","IdF",IF(D60="Grand Ouest","G.O",IF(D60="Naviest","N.E","-"))))))</f>
        <v>-</v>
      </c>
      <c r="F60" s="43"/>
      <c r="G60" s="41"/>
      <c r="H60" s="6"/>
      <c r="I60" s="46"/>
    </row>
    <row r="61" spans="1:9" ht="15" customHeight="1">
      <c r="A61" s="143"/>
      <c r="B61" s="37"/>
      <c r="C61" s="16"/>
      <c r="D61" s="18"/>
      <c r="E61" s="19" t="str">
        <f>+IF(D61="Nord Ouest","N.O",IF(D61="Méditerranée","MED",IF(D61="Sud Ouest","S.O",IF(D61="Ile de France","IdF",IF(D61="Grand Ouest","G.O",IF(D61="Naviest","N.E","-"))))))</f>
        <v>-</v>
      </c>
      <c r="F61" s="43"/>
      <c r="G61" s="41"/>
      <c r="H61" s="6"/>
      <c r="I61" s="46"/>
    </row>
    <row r="62" spans="1:9" ht="15" customHeight="1">
      <c r="A62" s="143"/>
      <c r="B62" s="37"/>
      <c r="C62" s="16"/>
      <c r="D62" s="18"/>
      <c r="E62" s="19" t="str">
        <f t="shared" ref="E62:E63" si="5">+IF(D62="Nord Ouest","N.O",IF(D62="Méditerranée","MED",IF(D62="Sud Ouest","S.O",IF(D62="Ile de France","IdF",IF(D62="Grand Ouest","G.O",IF(D62="Naviest","N.E","-"))))))</f>
        <v>-</v>
      </c>
      <c r="F62" s="43"/>
      <c r="G62" s="41"/>
      <c r="H62" s="6"/>
      <c r="I62" s="46"/>
    </row>
    <row r="63" spans="1:9" ht="15" customHeight="1">
      <c r="A63" s="143"/>
      <c r="B63" s="37"/>
      <c r="C63" s="16"/>
      <c r="D63" s="18"/>
      <c r="E63" s="19" t="str">
        <f t="shared" si="5"/>
        <v>-</v>
      </c>
      <c r="F63" s="43"/>
      <c r="G63" s="41"/>
      <c r="H63" s="6"/>
      <c r="I63" s="46"/>
    </row>
    <row r="64" spans="1:9" ht="15" customHeight="1">
      <c r="A64" s="143"/>
      <c r="B64" s="37"/>
      <c r="C64" s="16"/>
      <c r="D64" s="18"/>
      <c r="E64" s="19" t="str">
        <f t="shared" ref="E64" si="6">+IF(D64="Nord Ouest","N.O",IF(D64="Méditerranée","MED",IF(D64="Sud Ouest","S.O",IF(D64="Ile de France","IdF",IF(D64="Grand Ouest","G.O",IF(D64="Naviest","N.E","-"))))))</f>
        <v>-</v>
      </c>
      <c r="F64" s="43"/>
      <c r="G64" s="41"/>
      <c r="H64" s="6"/>
      <c r="I64" s="46"/>
    </row>
    <row r="65" spans="1:9" ht="15" customHeight="1">
      <c r="A65" s="143"/>
      <c r="B65" s="37"/>
      <c r="C65" s="16"/>
      <c r="D65" s="18"/>
      <c r="E65" s="19" t="str">
        <f t="shared" ref="E65:E67" si="7">+IF(D65="Nord Ouest","N.O",IF(D65="Méditerranée","MED",IF(D65="Sud Ouest","S.O",IF(D65="Ile de France","IdF",IF(D65="Grand Ouest","G.O",IF(D65="Naviest","N.E","-"))))))</f>
        <v>-</v>
      </c>
      <c r="F65" s="43"/>
      <c r="G65" s="41"/>
      <c r="H65" s="6"/>
      <c r="I65" s="46"/>
    </row>
    <row r="66" spans="1:9" ht="15" customHeight="1">
      <c r="A66" s="143"/>
      <c r="B66" s="37"/>
      <c r="C66" s="16"/>
      <c r="D66" s="18"/>
      <c r="E66" s="19" t="str">
        <f t="shared" si="7"/>
        <v>-</v>
      </c>
      <c r="F66" s="43"/>
      <c r="G66" s="41"/>
      <c r="H66" s="6"/>
      <c r="I66" s="46"/>
    </row>
    <row r="67" spans="1:9" ht="15" customHeight="1">
      <c r="A67" s="143"/>
      <c r="B67" s="37"/>
      <c r="C67" s="16"/>
      <c r="D67" s="18"/>
      <c r="E67" s="19" t="str">
        <f t="shared" si="7"/>
        <v>-</v>
      </c>
      <c r="F67" s="43"/>
      <c r="G67" s="41"/>
      <c r="H67" s="6"/>
      <c r="I67" s="46"/>
    </row>
    <row r="68" spans="1:9" ht="15" customHeight="1">
      <c r="A68" s="143"/>
      <c r="B68" s="37"/>
      <c r="C68" s="16"/>
      <c r="D68" s="18"/>
      <c r="E68" s="19" t="str">
        <f t="shared" ref="E68:E71" si="8">+IF(D68="Nord Ouest","N.O",IF(D68="Méditerranée","MED",IF(D68="Sud Ouest","S.O",IF(D68="Ile de France","IdF",IF(D68="Grand Ouest","G.O",IF(D68="Naviest","N.E","-"))))))</f>
        <v>-</v>
      </c>
      <c r="F68" s="43"/>
      <c r="G68" s="41"/>
      <c r="H68" s="6"/>
      <c r="I68" s="46"/>
    </row>
    <row r="69" spans="1:9" ht="15" customHeight="1">
      <c r="A69" s="143"/>
      <c r="B69" s="37"/>
      <c r="C69" s="16"/>
      <c r="D69" s="18"/>
      <c r="E69" s="19" t="str">
        <f t="shared" si="8"/>
        <v>-</v>
      </c>
      <c r="F69" s="43"/>
      <c r="G69" s="41"/>
      <c r="H69" s="6"/>
      <c r="I69" s="46"/>
    </row>
    <row r="70" spans="1:9" ht="15" customHeight="1">
      <c r="A70" s="143"/>
      <c r="B70" s="37"/>
      <c r="C70" s="16"/>
      <c r="D70" s="18"/>
      <c r="E70" s="19" t="str">
        <f t="shared" si="8"/>
        <v>-</v>
      </c>
      <c r="F70" s="43"/>
      <c r="G70" s="41"/>
      <c r="H70" s="6"/>
      <c r="I70" s="46"/>
    </row>
    <row r="71" spans="1:9" ht="15" customHeight="1">
      <c r="A71" s="144"/>
      <c r="B71" s="37"/>
      <c r="C71" s="16"/>
      <c r="D71" s="18"/>
      <c r="E71" s="19" t="str">
        <f t="shared" si="8"/>
        <v>-</v>
      </c>
      <c r="F71" s="43"/>
      <c r="G71" s="41"/>
      <c r="H71" s="6"/>
      <c r="I71" s="46"/>
    </row>
    <row r="72" spans="1:9" ht="15" thickBot="1">
      <c r="A72" s="57"/>
      <c r="B72" s="56"/>
      <c r="C72" s="21"/>
      <c r="D72" s="20"/>
      <c r="E72" s="20"/>
      <c r="F72" s="35"/>
      <c r="G72" s="22"/>
      <c r="H72" s="22"/>
      <c r="I72" s="23"/>
    </row>
    <row r="73" spans="1:9" ht="15" thickTop="1"/>
  </sheetData>
  <sheetProtection sheet="1" objects="1" scenarios="1" selectLockedCells="1" sort="0" selectUnlockedCells="1"/>
  <autoFilter ref="A2:I57">
    <sortState ref="A3:I57">
      <sortCondition ref="A3:A57"/>
    </sortState>
  </autoFilter>
  <sortState ref="A4:I56">
    <sortCondition ref="A4:A56"/>
  </sortState>
  <mergeCells count="1">
    <mergeCell ref="K15:Q15"/>
  </mergeCells>
  <hyperlinks>
    <hyperlink ref="I16" r:id="rId1"/>
    <hyperlink ref="I22" r:id="rId2" display="regis.pira@yahoo.com"/>
    <hyperlink ref="I7" r:id="rId3"/>
    <hyperlink ref="I54" r:id="rId4"/>
    <hyperlink ref="I14" r:id="rId5"/>
    <hyperlink ref="I44" r:id="rId6"/>
  </hyperlinks>
  <pageMargins left="0.7" right="0.7" top="0.75" bottom="0.75" header="0.3" footer="0.3"/>
  <pageSetup paperSize="9" orientation="portrait" horizontalDpi="4294967293" verticalDpi="0" r:id="rId7"/>
  <ignoredErrors>
    <ignoredError sqref="K41:XFD41 C58" numberStoredAsText="1"/>
    <ignoredError sqref="E58:E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MODE D'EMPLOI</vt:lpstr>
      <vt:lpstr>ENREGISTREMENTS Evénéments</vt:lpstr>
      <vt:lpstr>MODIFICATIONS Evénéments</vt:lpstr>
      <vt:lpstr>LISTES</vt:lpstr>
      <vt:lpstr>_</vt:lpstr>
      <vt:lpstr>Calendrier</vt:lpstr>
      <vt:lpstr>Classes</vt:lpstr>
      <vt:lpstr>Compets</vt:lpstr>
      <vt:lpstr>'ENREGISTREMENTS Evénéments'!Impression_des_titres</vt:lpstr>
      <vt:lpstr>'MODIFICATIONS Evénéments'!Impression_des_titres</vt:lpstr>
      <vt:lpstr>ModifAnnul</vt:lpstr>
      <vt:lpstr>NomClubs</vt:lpstr>
      <vt:lpstr>RaccourciNom</vt:lpstr>
      <vt:lpstr>'ENREGISTREMENTS Evénéments'!Zone_d_impression</vt:lpstr>
      <vt:lpstr>'MODE D''EMPLOI'!Zone_d_impression</vt:lpstr>
      <vt:lpstr>'MODIFICATIONS Evénéments'!Zone_d_impression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Pierre HATTET</dc:creator>
  <cp:lastModifiedBy>Jean Pierre HATTET</cp:lastModifiedBy>
  <cp:lastPrinted>2026-01-21T10:14:26Z</cp:lastPrinted>
  <dcterms:created xsi:type="dcterms:W3CDTF">2025-01-29T08:48:19Z</dcterms:created>
  <dcterms:modified xsi:type="dcterms:W3CDTF">2026-01-24T17:27:53Z</dcterms:modified>
</cp:coreProperties>
</file>